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ilton\Dropbox (ETC)\My Team\Uphoff\"/>
    </mc:Choice>
  </mc:AlternateContent>
  <bookViews>
    <workbookView xWindow="360" yWindow="110" windowWidth="17240" windowHeight="9980" tabRatio="901" firstSheet="8" activeTab="17"/>
  </bookViews>
  <sheets>
    <sheet name="5°" sheetId="1" r:id="rId1"/>
    <sheet name="10°" sheetId="2" r:id="rId2"/>
    <sheet name="14°" sheetId="3" r:id="rId3"/>
    <sheet name="19° EDLT" sheetId="4" r:id="rId4"/>
    <sheet name="26° EDLT" sheetId="5" r:id="rId5"/>
    <sheet name="36° EDLT" sheetId="6" r:id="rId6"/>
    <sheet name="50° EDLT" sheetId="7" r:id="rId7"/>
    <sheet name="70°" sheetId="8" r:id="rId8"/>
    <sheet name="90°" sheetId="9" r:id="rId9"/>
    <sheet name="Fresnel- Spot" sheetId="10" r:id="rId10"/>
    <sheet name="Fresnel- Mid" sheetId="11" r:id="rId11"/>
    <sheet name="Fresnel- Flood" sheetId="12" r:id="rId12"/>
    <sheet name="15-30 Zoom Narrow" sheetId="13" r:id="rId13"/>
    <sheet name="15-30 Zoom Mid" sheetId="14" r:id="rId14"/>
    <sheet name="15-30 Zoom Wide" sheetId="15" r:id="rId15"/>
    <sheet name="25-50 Zoom Narrow" sheetId="16" r:id="rId16"/>
    <sheet name="25-50 Zoom Mid" sheetId="17" r:id="rId17"/>
    <sheet name="25-50 Zoom Wide" sheetId="18" r:id="rId18"/>
  </sheets>
  <calcPr calcId="152511"/>
</workbook>
</file>

<file path=xl/calcChain.xml><?xml version="1.0" encoding="utf-8"?>
<calcChain xmlns="http://schemas.openxmlformats.org/spreadsheetml/2006/main">
  <c r="A35" i="18" l="1"/>
  <c r="A35" i="17"/>
  <c r="A35" i="16"/>
  <c r="A35" i="15"/>
  <c r="A35" i="14"/>
  <c r="A35" i="13"/>
  <c r="A35" i="12"/>
  <c r="A35" i="11"/>
  <c r="A35" i="10"/>
  <c r="A35" i="9"/>
  <c r="A35" i="8"/>
  <c r="A36" i="7"/>
  <c r="A35" i="6"/>
  <c r="A35" i="5"/>
  <c r="A35" i="4"/>
  <c r="A35" i="3"/>
  <c r="A35" i="2"/>
  <c r="B4" i="15" l="1"/>
  <c r="B4" i="14"/>
  <c r="D8" i="18"/>
  <c r="C8" i="18"/>
  <c r="B4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D8" i="17"/>
  <c r="E8" i="17" s="1"/>
  <c r="C8" i="17"/>
  <c r="B4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7" i="17"/>
  <c r="D8" i="16"/>
  <c r="E8" i="16" s="1"/>
  <c r="C8" i="16"/>
  <c r="B4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7" i="16"/>
  <c r="D8" i="13"/>
  <c r="C8" i="13"/>
  <c r="D8" i="14"/>
  <c r="C8" i="14"/>
  <c r="D8" i="15"/>
  <c r="C8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B4" i="13"/>
  <c r="E30" i="9" l="1"/>
  <c r="E30" i="8"/>
  <c r="E30" i="7"/>
  <c r="E30" i="6"/>
  <c r="E30" i="5"/>
  <c r="E30" i="4"/>
  <c r="E30" i="3"/>
  <c r="E30" i="2"/>
  <c r="E30" i="1"/>
  <c r="E29" i="1"/>
  <c r="E29" i="9" l="1"/>
  <c r="E29" i="8"/>
  <c r="E29" i="7"/>
  <c r="E29" i="6"/>
  <c r="E29" i="5"/>
  <c r="E29" i="4"/>
  <c r="E29" i="3"/>
  <c r="E29" i="2"/>
  <c r="E28" i="1"/>
  <c r="E29" i="12" l="1"/>
  <c r="E28" i="12"/>
  <c r="E27" i="12"/>
  <c r="E29" i="11"/>
  <c r="E28" i="11"/>
  <c r="E27" i="11"/>
  <c r="E29" i="10"/>
  <c r="E28" i="10"/>
  <c r="E27" i="10"/>
  <c r="E28" i="7"/>
  <c r="E27" i="7"/>
  <c r="E26" i="7"/>
  <c r="E28" i="9"/>
  <c r="E27" i="9"/>
  <c r="E26" i="9"/>
  <c r="E28" i="8"/>
  <c r="E27" i="8"/>
  <c r="E26" i="8"/>
  <c r="E28" i="6"/>
  <c r="E27" i="6"/>
  <c r="E26" i="6"/>
  <c r="E28" i="5"/>
  <c r="E27" i="5"/>
  <c r="E26" i="5"/>
  <c r="E28" i="4"/>
  <c r="E27" i="4"/>
  <c r="E26" i="4"/>
  <c r="E28" i="3"/>
  <c r="E27" i="3"/>
  <c r="E26" i="3"/>
  <c r="E28" i="2"/>
  <c r="E27" i="2"/>
  <c r="E26" i="2"/>
  <c r="E27" i="1"/>
  <c r="E26" i="1"/>
  <c r="B4" i="12" l="1"/>
  <c r="B5" i="12"/>
  <c r="B4" i="11"/>
  <c r="B5" i="11"/>
  <c r="B4" i="10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D9" i="12"/>
  <c r="E9" i="12" s="1"/>
  <c r="C9" i="12"/>
  <c r="E8" i="12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D9" i="11"/>
  <c r="E9" i="11" s="1"/>
  <c r="C9" i="11"/>
  <c r="E8" i="11"/>
  <c r="B5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D9" i="10"/>
  <c r="E9" i="10" s="1"/>
  <c r="C9" i="10"/>
  <c r="E8" i="10"/>
  <c r="E25" i="1" l="1"/>
  <c r="E24" i="1"/>
  <c r="E23" i="1"/>
  <c r="E22" i="1"/>
  <c r="E21" i="1"/>
  <c r="E20" i="1"/>
  <c r="E25" i="2"/>
  <c r="E24" i="2"/>
  <c r="E23" i="2"/>
  <c r="E22" i="2"/>
  <c r="E21" i="2"/>
  <c r="E20" i="2"/>
  <c r="E25" i="3"/>
  <c r="E24" i="3"/>
  <c r="E23" i="3"/>
  <c r="E22" i="3"/>
  <c r="E21" i="3"/>
  <c r="E20" i="3"/>
  <c r="E25" i="4"/>
  <c r="E24" i="4"/>
  <c r="E23" i="4"/>
  <c r="E22" i="4"/>
  <c r="E21" i="4"/>
  <c r="E20" i="4"/>
  <c r="E25" i="5"/>
  <c r="E24" i="5"/>
  <c r="E23" i="5"/>
  <c r="E22" i="5"/>
  <c r="E21" i="5"/>
  <c r="E20" i="5"/>
  <c r="E25" i="6"/>
  <c r="E24" i="6"/>
  <c r="E23" i="6"/>
  <c r="E22" i="6"/>
  <c r="E21" i="6"/>
  <c r="E20" i="6"/>
  <c r="E25" i="7"/>
  <c r="E24" i="7"/>
  <c r="E23" i="7"/>
  <c r="E22" i="7"/>
  <c r="E21" i="7"/>
  <c r="E20" i="7"/>
  <c r="E25" i="8"/>
  <c r="E24" i="8"/>
  <c r="E23" i="8"/>
  <c r="E22" i="8"/>
  <c r="E21" i="8"/>
  <c r="E20" i="8"/>
  <c r="E20" i="9"/>
  <c r="E21" i="9"/>
  <c r="E22" i="9"/>
  <c r="E23" i="9"/>
  <c r="E24" i="9"/>
  <c r="E25" i="9"/>
  <c r="B4" i="8" l="1"/>
  <c r="B4" i="7"/>
  <c r="B4" i="6"/>
  <c r="B4" i="5"/>
  <c r="B4" i="4"/>
  <c r="B4" i="3"/>
  <c r="B4" i="2"/>
  <c r="B4" i="1"/>
  <c r="B4" i="9"/>
  <c r="E19" i="9"/>
  <c r="E18" i="9"/>
  <c r="E17" i="9"/>
  <c r="E16" i="9"/>
  <c r="E15" i="9"/>
  <c r="E14" i="9"/>
  <c r="E13" i="9"/>
  <c r="E12" i="9"/>
  <c r="D11" i="9"/>
  <c r="E11" i="9" s="1"/>
  <c r="C11" i="9"/>
  <c r="D10" i="9"/>
  <c r="E10" i="9" s="1"/>
  <c r="C10" i="9"/>
  <c r="E9" i="9"/>
  <c r="D8" i="9"/>
  <c r="E8" i="9" s="1"/>
  <c r="C8" i="9"/>
  <c r="E7" i="9"/>
  <c r="E19" i="8"/>
  <c r="E18" i="8"/>
  <c r="E17" i="8"/>
  <c r="E16" i="8"/>
  <c r="E15" i="8"/>
  <c r="E14" i="8"/>
  <c r="E13" i="8"/>
  <c r="E12" i="8"/>
  <c r="D11" i="8"/>
  <c r="E11" i="8" s="1"/>
  <c r="C11" i="8"/>
  <c r="D10" i="8"/>
  <c r="E10" i="8" s="1"/>
  <c r="C10" i="8"/>
  <c r="E9" i="8"/>
  <c r="D8" i="8"/>
  <c r="E8" i="8" s="1"/>
  <c r="C8" i="8"/>
  <c r="E7" i="8"/>
  <c r="E19" i="7"/>
  <c r="E18" i="7"/>
  <c r="E17" i="7"/>
  <c r="E16" i="7"/>
  <c r="E15" i="7"/>
  <c r="E14" i="7"/>
  <c r="E13" i="7"/>
  <c r="E12" i="7"/>
  <c r="D11" i="7"/>
  <c r="E11" i="7" s="1"/>
  <c r="C11" i="7"/>
  <c r="D10" i="7"/>
  <c r="E10" i="7" s="1"/>
  <c r="C10" i="7"/>
  <c r="E9" i="7"/>
  <c r="D8" i="7"/>
  <c r="E8" i="7" s="1"/>
  <c r="C8" i="7"/>
  <c r="E7" i="7"/>
  <c r="E19" i="6"/>
  <c r="E18" i="6"/>
  <c r="E17" i="6"/>
  <c r="E16" i="6"/>
  <c r="E15" i="6"/>
  <c r="E14" i="6"/>
  <c r="E13" i="6"/>
  <c r="E12" i="6"/>
  <c r="D11" i="6"/>
  <c r="E11" i="6" s="1"/>
  <c r="C11" i="6"/>
  <c r="D10" i="6"/>
  <c r="E10" i="6" s="1"/>
  <c r="C10" i="6"/>
  <c r="E9" i="6"/>
  <c r="D8" i="6"/>
  <c r="E8" i="6" s="1"/>
  <c r="C8" i="6"/>
  <c r="E7" i="6"/>
  <c r="E19" i="5"/>
  <c r="E18" i="5"/>
  <c r="E17" i="5"/>
  <c r="E16" i="5"/>
  <c r="E15" i="5"/>
  <c r="E14" i="5"/>
  <c r="E13" i="5"/>
  <c r="E12" i="5"/>
  <c r="D11" i="5"/>
  <c r="E11" i="5" s="1"/>
  <c r="C11" i="5"/>
  <c r="D10" i="5"/>
  <c r="E10" i="5" s="1"/>
  <c r="C10" i="5"/>
  <c r="E9" i="5"/>
  <c r="D8" i="5"/>
  <c r="E8" i="5" s="1"/>
  <c r="C8" i="5"/>
  <c r="E7" i="5"/>
  <c r="E19" i="4"/>
  <c r="E18" i="4"/>
  <c r="E17" i="4"/>
  <c r="E16" i="4"/>
  <c r="E15" i="4"/>
  <c r="E14" i="4"/>
  <c r="E13" i="4"/>
  <c r="E12" i="4"/>
  <c r="D11" i="4"/>
  <c r="E11" i="4" s="1"/>
  <c r="C11" i="4"/>
  <c r="D10" i="4"/>
  <c r="E10" i="4" s="1"/>
  <c r="C10" i="4"/>
  <c r="E9" i="4"/>
  <c r="D8" i="4"/>
  <c r="E8" i="4" s="1"/>
  <c r="C8" i="4"/>
  <c r="E7" i="4"/>
  <c r="E19" i="3"/>
  <c r="E18" i="3"/>
  <c r="E17" i="3"/>
  <c r="E16" i="3"/>
  <c r="E15" i="3"/>
  <c r="E14" i="3"/>
  <c r="E13" i="3"/>
  <c r="E12" i="3"/>
  <c r="D11" i="3"/>
  <c r="E11" i="3" s="1"/>
  <c r="C11" i="3"/>
  <c r="D10" i="3"/>
  <c r="E10" i="3" s="1"/>
  <c r="C10" i="3"/>
  <c r="E9" i="3"/>
  <c r="D8" i="3"/>
  <c r="E8" i="3" s="1"/>
  <c r="C8" i="3"/>
  <c r="E7" i="3"/>
  <c r="E19" i="2"/>
  <c r="E18" i="2"/>
  <c r="E17" i="2"/>
  <c r="E16" i="2"/>
  <c r="E15" i="2"/>
  <c r="E14" i="2"/>
  <c r="E13" i="2"/>
  <c r="E12" i="2"/>
  <c r="D11" i="2"/>
  <c r="E11" i="2" s="1"/>
  <c r="C11" i="2"/>
  <c r="D10" i="2"/>
  <c r="E10" i="2" s="1"/>
  <c r="C10" i="2"/>
  <c r="E9" i="2"/>
  <c r="D8" i="2"/>
  <c r="E8" i="2" s="1"/>
  <c r="C8" i="2"/>
  <c r="E7" i="2"/>
  <c r="E14" i="1"/>
  <c r="E13" i="1"/>
  <c r="D11" i="1"/>
  <c r="E11" i="1" s="1"/>
  <c r="D10" i="1"/>
  <c r="E10" i="1" s="1"/>
  <c r="C11" i="1"/>
  <c r="C10" i="1"/>
  <c r="D8" i="1"/>
  <c r="E8" i="1" s="1"/>
  <c r="C8" i="1"/>
  <c r="E9" i="1"/>
  <c r="E12" i="1"/>
  <c r="E15" i="1"/>
  <c r="E16" i="1"/>
  <c r="E17" i="1"/>
  <c r="E18" i="1"/>
  <c r="E19" i="1"/>
  <c r="E7" i="1"/>
</calcChain>
</file>

<file path=xl/sharedStrings.xml><?xml version="1.0" encoding="utf-8"?>
<sst xmlns="http://schemas.openxmlformats.org/spreadsheetml/2006/main" count="1114" uniqueCount="58">
  <si>
    <t xml:space="preserve"> </t>
  </si>
  <si>
    <t>Lamp Type</t>
  </si>
  <si>
    <t>Candela</t>
  </si>
  <si>
    <t>Field Lumens</t>
  </si>
  <si>
    <t>HPL 750W/115V 300hr lamp</t>
  </si>
  <si>
    <t>Footcandles</t>
  </si>
  <si>
    <t>PHOTOMETRIC INFORMATION</t>
  </si>
  <si>
    <t>HPL 575W/120X 2000hr lamp</t>
  </si>
  <si>
    <t>S4 LED Series-1 Lustr+</t>
  </si>
  <si>
    <t>All On</t>
  </si>
  <si>
    <t>S4 LED Series-1 Studio HD</t>
  </si>
  <si>
    <t>S4 LED Series-1 Tungsten</t>
  </si>
  <si>
    <t>S4 LED Series-1 Daylight</t>
  </si>
  <si>
    <t>S4 LED Series-2 Lustr</t>
  </si>
  <si>
    <t>Throw Distance (in feet):</t>
  </si>
  <si>
    <t>3,250K</t>
  </si>
  <si>
    <t>3,050K</t>
  </si>
  <si>
    <t>3,200K</t>
  </si>
  <si>
    <t>5,600K</t>
  </si>
  <si>
    <t>3,000K</t>
  </si>
  <si>
    <t>*Yellow cells are user defineable</t>
  </si>
  <si>
    <t>Color Temp</t>
  </si>
  <si>
    <t>BEAM CALCUTIONS</t>
  </si>
  <si>
    <t>**All LED photometrics done in Regulated Mode</t>
  </si>
  <si>
    <t>Field Diameter (in feet):</t>
  </si>
  <si>
    <t>*Enter distance to calculate photometrics</t>
  </si>
  <si>
    <t>5° LENS TUBE</t>
  </si>
  <si>
    <t>BEAM CALCULATIONS</t>
  </si>
  <si>
    <t>10° LENS TUBE</t>
  </si>
  <si>
    <t>14° LENS TUBE</t>
  </si>
  <si>
    <t>19° EDLT</t>
  </si>
  <si>
    <t>26° EDLT</t>
  </si>
  <si>
    <t>36° EDLT</t>
  </si>
  <si>
    <t>50° EDLT &amp; LED SPECIFIC EDLT</t>
  </si>
  <si>
    <t>70° EDLT</t>
  </si>
  <si>
    <t>90° EDLT</t>
  </si>
  <si>
    <t>S4 LED Series-2 Tungsten HD</t>
  </si>
  <si>
    <t>S4 LED Series-2 Daylight HD</t>
  </si>
  <si>
    <t>FRESNEL - SPOT</t>
  </si>
  <si>
    <t>FRESNEL - MID</t>
  </si>
  <si>
    <t>FRESNEL - FLOOD</t>
  </si>
  <si>
    <t>***HPL lamps are measured in a S4 Fresnel fixture; S4 LED are measured with a S4 LED Fresnel Adapter</t>
  </si>
  <si>
    <t>S4 Fresnel Field Diameter (in feet):</t>
  </si>
  <si>
    <t>S4 LED Fresnel Adapter Field Diameter (in feet):</t>
  </si>
  <si>
    <t>ColorSource Spot</t>
  </si>
  <si>
    <t>***All LED photometrics are with the 50° LED specific EDLT for LED products</t>
  </si>
  <si>
    <t>Source 4WRD LED</t>
  </si>
  <si>
    <t>Source 4WRD</t>
  </si>
  <si>
    <t>Beam Calculations</t>
  </si>
  <si>
    <t>Source 4WRD Gallery</t>
  </si>
  <si>
    <t xml:space="preserve">Source 4WRD  </t>
  </si>
  <si>
    <t>This document was updated on August 22nd, 2017</t>
  </si>
  <si>
    <r>
      <t>15</t>
    </r>
    <r>
      <rPr>
        <b/>
        <sz val="18"/>
        <color theme="1"/>
        <rFont val="Calibri"/>
        <family val="2"/>
      </rPr>
      <t>°</t>
    </r>
    <r>
      <rPr>
        <b/>
        <sz val="18"/>
        <color theme="1"/>
        <rFont val="Calibri"/>
        <family val="2"/>
        <scheme val="minor"/>
      </rPr>
      <t>-30</t>
    </r>
    <r>
      <rPr>
        <b/>
        <sz val="18"/>
        <color theme="1"/>
        <rFont val="Calibri"/>
        <family val="2"/>
      </rPr>
      <t>°</t>
    </r>
    <r>
      <rPr>
        <b/>
        <sz val="18"/>
        <color theme="1"/>
        <rFont val="Calibri"/>
        <family val="2"/>
        <scheme val="minor"/>
      </rPr>
      <t xml:space="preserve"> Zoom Narrow</t>
    </r>
  </si>
  <si>
    <r>
      <t>15</t>
    </r>
    <r>
      <rPr>
        <b/>
        <sz val="18"/>
        <color theme="1"/>
        <rFont val="Calibri"/>
        <family val="2"/>
      </rPr>
      <t>°</t>
    </r>
    <r>
      <rPr>
        <b/>
        <sz val="18"/>
        <color theme="1"/>
        <rFont val="Calibri"/>
        <family val="2"/>
        <scheme val="minor"/>
      </rPr>
      <t>-30</t>
    </r>
    <r>
      <rPr>
        <b/>
        <sz val="18"/>
        <color theme="1"/>
        <rFont val="Calibri"/>
        <family val="2"/>
      </rPr>
      <t>°</t>
    </r>
    <r>
      <rPr>
        <b/>
        <sz val="18"/>
        <color theme="1"/>
        <rFont val="Calibri"/>
        <family val="2"/>
        <scheme val="minor"/>
      </rPr>
      <t xml:space="preserve"> Zoom Mid</t>
    </r>
  </si>
  <si>
    <r>
      <t>15</t>
    </r>
    <r>
      <rPr>
        <b/>
        <sz val="18"/>
        <color theme="1"/>
        <rFont val="Calibri"/>
        <family val="2"/>
      </rPr>
      <t>°</t>
    </r>
    <r>
      <rPr>
        <b/>
        <sz val="18"/>
        <color theme="1"/>
        <rFont val="Calibri"/>
        <family val="2"/>
        <scheme val="minor"/>
      </rPr>
      <t>-30</t>
    </r>
    <r>
      <rPr>
        <b/>
        <sz val="18"/>
        <color theme="1"/>
        <rFont val="Calibri"/>
        <family val="2"/>
      </rPr>
      <t>°</t>
    </r>
    <r>
      <rPr>
        <b/>
        <sz val="18"/>
        <color theme="1"/>
        <rFont val="Calibri"/>
        <family val="2"/>
        <scheme val="minor"/>
      </rPr>
      <t xml:space="preserve"> Zoom Wide</t>
    </r>
  </si>
  <si>
    <r>
      <t>25</t>
    </r>
    <r>
      <rPr>
        <b/>
        <sz val="18"/>
        <color theme="1"/>
        <rFont val="Calibri"/>
        <family val="2"/>
      </rPr>
      <t>°</t>
    </r>
    <r>
      <rPr>
        <b/>
        <sz val="18"/>
        <color theme="1"/>
        <rFont val="Calibri"/>
        <family val="2"/>
        <scheme val="minor"/>
      </rPr>
      <t>-50</t>
    </r>
    <r>
      <rPr>
        <b/>
        <sz val="18"/>
        <color theme="1"/>
        <rFont val="Calibri"/>
        <family val="2"/>
      </rPr>
      <t xml:space="preserve">° </t>
    </r>
    <r>
      <rPr>
        <b/>
        <sz val="18"/>
        <color theme="1"/>
        <rFont val="Calibri"/>
        <family val="2"/>
        <scheme val="minor"/>
      </rPr>
      <t>Zoom Narrow</t>
    </r>
  </si>
  <si>
    <r>
      <t>25</t>
    </r>
    <r>
      <rPr>
        <b/>
        <sz val="18"/>
        <color theme="1"/>
        <rFont val="Calibri"/>
        <family val="2"/>
      </rPr>
      <t>°</t>
    </r>
    <r>
      <rPr>
        <b/>
        <sz val="18"/>
        <color theme="1"/>
        <rFont val="Calibri"/>
        <family val="2"/>
        <scheme val="minor"/>
      </rPr>
      <t>-50</t>
    </r>
    <r>
      <rPr>
        <b/>
        <sz val="18"/>
        <color theme="1"/>
        <rFont val="Calibri"/>
        <family val="2"/>
      </rPr>
      <t>°</t>
    </r>
    <r>
      <rPr>
        <b/>
        <sz val="18"/>
        <color theme="1"/>
        <rFont val="Calibri"/>
        <family val="2"/>
        <scheme val="minor"/>
      </rPr>
      <t xml:space="preserve"> Zoom Mid</t>
    </r>
  </si>
  <si>
    <r>
      <t>25</t>
    </r>
    <r>
      <rPr>
        <b/>
        <sz val="18"/>
        <color theme="1"/>
        <rFont val="Calibri"/>
        <family val="2"/>
      </rPr>
      <t>°</t>
    </r>
    <r>
      <rPr>
        <b/>
        <sz val="18"/>
        <color theme="1"/>
        <rFont val="Calibri"/>
        <family val="2"/>
        <scheme val="minor"/>
      </rPr>
      <t>-50</t>
    </r>
    <r>
      <rPr>
        <b/>
        <sz val="18"/>
        <color theme="1"/>
        <rFont val="Calibri"/>
        <family val="2"/>
      </rPr>
      <t>°</t>
    </r>
    <r>
      <rPr>
        <b/>
        <sz val="18"/>
        <color theme="1"/>
        <rFont val="Calibri"/>
        <family val="2"/>
        <scheme val="minor"/>
      </rPr>
      <t xml:space="preserve"> Zoom Wide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</si>
</sst>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0" fillId="2" borderId="1" xfId="0" applyFill="1" applyBorder="1"/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164" fontId="0" fillId="0" borderId="8" xfId="1" applyNumberFormat="1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164" fontId="0" fillId="0" borderId="10" xfId="1" applyNumberFormat="1" applyFont="1" applyBorder="1"/>
    <xf numFmtId="0" fontId="3" fillId="0" borderId="2" xfId="0" applyFont="1" applyBorder="1"/>
    <xf numFmtId="165" fontId="0" fillId="0" borderId="11" xfId="0" applyNumberFormat="1" applyFill="1" applyBorder="1"/>
    <xf numFmtId="164" fontId="0" fillId="0" borderId="10" xfId="1" applyNumberFormat="1" applyFont="1" applyFill="1" applyBorder="1"/>
    <xf numFmtId="164" fontId="0" fillId="0" borderId="5" xfId="1" applyNumberFormat="1" applyFont="1" applyFill="1" applyBorder="1"/>
    <xf numFmtId="164" fontId="0" fillId="0" borderId="1" xfId="1" applyNumberFormat="1" applyFont="1" applyFill="1" applyBorder="1"/>
    <xf numFmtId="164" fontId="0" fillId="0" borderId="8" xfId="1" applyNumberFormat="1" applyFont="1" applyFill="1" applyBorder="1"/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164" fontId="0" fillId="0" borderId="10" xfId="1" applyNumberFormat="1" applyFont="1" applyFill="1" applyBorder="1" applyAlignment="1">
      <alignment wrapText="1"/>
    </xf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3" xfId="1" applyNumberFormat="1" applyFont="1" applyFill="1" applyBorder="1"/>
    <xf numFmtId="0" fontId="0" fillId="0" borderId="8" xfId="0" applyFill="1" applyBorder="1"/>
    <xf numFmtId="0" fontId="5" fillId="0" borderId="0" xfId="0" applyFont="1"/>
    <xf numFmtId="0" fontId="0" fillId="0" borderId="11" xfId="0" applyFill="1" applyBorder="1"/>
    <xf numFmtId="0" fontId="0" fillId="0" borderId="1" xfId="0" applyBorder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1" applyNumberFormat="1" applyFont="1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/>
    <xf numFmtId="0" fontId="0" fillId="0" borderId="20" xfId="0" applyFill="1" applyBorder="1"/>
    <xf numFmtId="164" fontId="0" fillId="0" borderId="21" xfId="1" applyNumberFormat="1" applyFont="1" applyBorder="1"/>
    <xf numFmtId="0" fontId="0" fillId="0" borderId="0" xfId="0" applyBorder="1"/>
    <xf numFmtId="3" fontId="0" fillId="0" borderId="5" xfId="0" applyNumberFormat="1" applyBorder="1" applyAlignment="1">
      <alignment horizontal="center"/>
    </xf>
    <xf numFmtId="3" fontId="0" fillId="0" borderId="22" xfId="0" applyNumberFormat="1" applyBorder="1"/>
    <xf numFmtId="0" fontId="2" fillId="3" borderId="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1" zoomScaleNormal="100" workbookViewId="0">
      <selection activeCell="A35" sqref="A35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7" ht="23.5" x14ac:dyDescent="0.55000000000000004">
      <c r="A1" s="56" t="s">
        <v>26</v>
      </c>
      <c r="B1" s="56"/>
      <c r="C1" s="56"/>
      <c r="D1" s="56"/>
      <c r="E1" s="56"/>
    </row>
    <row r="2" spans="1:7" x14ac:dyDescent="0.35">
      <c r="A2" s="52" t="s">
        <v>27</v>
      </c>
      <c r="B2" s="52"/>
      <c r="C2" s="52"/>
      <c r="D2" s="52"/>
      <c r="E2" s="52"/>
    </row>
    <row r="3" spans="1:7" x14ac:dyDescent="0.35">
      <c r="A3" s="2" t="s">
        <v>14</v>
      </c>
      <c r="B3" s="5">
        <v>65</v>
      </c>
      <c r="C3" s="53" t="s">
        <v>25</v>
      </c>
      <c r="D3" s="54"/>
      <c r="E3" s="55"/>
    </row>
    <row r="4" spans="1:7" x14ac:dyDescent="0.35">
      <c r="A4" s="2" t="s">
        <v>24</v>
      </c>
      <c r="B4" s="17">
        <f>B3*0.12</f>
        <v>7.8</v>
      </c>
      <c r="C4" s="53" t="s">
        <v>0</v>
      </c>
      <c r="D4" s="54"/>
      <c r="E4" s="55"/>
    </row>
    <row r="5" spans="1:7" x14ac:dyDescent="0.35">
      <c r="A5" s="52" t="s">
        <v>6</v>
      </c>
      <c r="B5" s="52"/>
      <c r="C5" s="52"/>
      <c r="D5" s="52"/>
      <c r="E5" s="52"/>
    </row>
    <row r="6" spans="1:7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7" ht="15" thickBot="1" x14ac:dyDescent="0.4">
      <c r="A7" s="13" t="s">
        <v>4</v>
      </c>
      <c r="B7" s="14" t="s">
        <v>15</v>
      </c>
      <c r="C7" s="15">
        <v>9370</v>
      </c>
      <c r="D7" s="15">
        <v>1345250</v>
      </c>
      <c r="E7" s="18">
        <f>D7/($B$3^2)</f>
        <v>318.40236686390534</v>
      </c>
    </row>
    <row r="8" spans="1:7" ht="15" thickBot="1" x14ac:dyDescent="0.4">
      <c r="A8" s="13" t="s">
        <v>7</v>
      </c>
      <c r="B8" s="14" t="s">
        <v>16</v>
      </c>
      <c r="C8" s="15">
        <f>C7*0.56</f>
        <v>5247.2000000000007</v>
      </c>
      <c r="D8" s="15">
        <f>D7*0.56</f>
        <v>753340.00000000012</v>
      </c>
      <c r="E8" s="18">
        <f t="shared" ref="E8:E25" si="0">D8/($B$3^2)</f>
        <v>178.30532544378701</v>
      </c>
    </row>
    <row r="9" spans="1:7" x14ac:dyDescent="0.35">
      <c r="A9" s="6" t="s">
        <v>8</v>
      </c>
      <c r="B9" s="7" t="s">
        <v>9</v>
      </c>
      <c r="C9" s="8">
        <v>2320</v>
      </c>
      <c r="D9" s="8">
        <v>259000</v>
      </c>
      <c r="E9" s="19">
        <f t="shared" si="0"/>
        <v>61.301775147928993</v>
      </c>
    </row>
    <row r="10" spans="1:7" x14ac:dyDescent="0.35">
      <c r="A10" s="9" t="s">
        <v>8</v>
      </c>
      <c r="B10" s="3" t="s">
        <v>17</v>
      </c>
      <c r="C10" s="4">
        <f>C9*0.74</f>
        <v>1716.8</v>
      </c>
      <c r="D10" s="4">
        <f>D9*0.74</f>
        <v>191660</v>
      </c>
      <c r="E10" s="20">
        <f t="shared" si="0"/>
        <v>45.363313609467454</v>
      </c>
    </row>
    <row r="11" spans="1:7" ht="15" thickBot="1" x14ac:dyDescent="0.4">
      <c r="A11" s="10" t="s">
        <v>8</v>
      </c>
      <c r="B11" s="11" t="s">
        <v>18</v>
      </c>
      <c r="C11" s="12">
        <f>C9*0.62</f>
        <v>1438.4</v>
      </c>
      <c r="D11" s="12">
        <f>D9*0.62</f>
        <v>160580</v>
      </c>
      <c r="E11" s="21">
        <f t="shared" si="0"/>
        <v>38.007100591715975</v>
      </c>
    </row>
    <row r="12" spans="1:7" x14ac:dyDescent="0.35">
      <c r="A12" s="6" t="s">
        <v>10</v>
      </c>
      <c r="B12" s="7" t="s">
        <v>9</v>
      </c>
      <c r="C12" s="8">
        <v>3403</v>
      </c>
      <c r="D12" s="8">
        <v>401037</v>
      </c>
      <c r="E12" s="19">
        <f t="shared" si="0"/>
        <v>94.92</v>
      </c>
    </row>
    <row r="13" spans="1:7" x14ac:dyDescent="0.35">
      <c r="A13" s="9" t="s">
        <v>10</v>
      </c>
      <c r="B13" s="3" t="s">
        <v>17</v>
      </c>
      <c r="C13" s="4">
        <v>3283</v>
      </c>
      <c r="D13" s="4">
        <v>389521</v>
      </c>
      <c r="E13" s="20">
        <f t="shared" si="0"/>
        <v>92.194319526627226</v>
      </c>
    </row>
    <row r="14" spans="1:7" ht="15" thickBot="1" x14ac:dyDescent="0.4">
      <c r="A14" s="10" t="s">
        <v>10</v>
      </c>
      <c r="B14" s="11" t="s">
        <v>18</v>
      </c>
      <c r="C14" s="12">
        <v>2798</v>
      </c>
      <c r="D14" s="12">
        <v>332722</v>
      </c>
      <c r="E14" s="21">
        <f t="shared" si="0"/>
        <v>78.750769230769237</v>
      </c>
    </row>
    <row r="15" spans="1:7" ht="15" thickBot="1" x14ac:dyDescent="0.4">
      <c r="A15" s="13" t="s">
        <v>11</v>
      </c>
      <c r="B15" s="14" t="s">
        <v>19</v>
      </c>
      <c r="C15" s="15">
        <v>3080</v>
      </c>
      <c r="D15" s="15">
        <v>323000</v>
      </c>
      <c r="E15" s="18">
        <f t="shared" si="0"/>
        <v>76.449704142011839</v>
      </c>
      <c r="G15" t="s">
        <v>0</v>
      </c>
    </row>
    <row r="16" spans="1:7" ht="15" thickBot="1" x14ac:dyDescent="0.4">
      <c r="A16" s="13" t="s">
        <v>12</v>
      </c>
      <c r="B16" s="14" t="s">
        <v>18</v>
      </c>
      <c r="C16" s="15">
        <v>3520</v>
      </c>
      <c r="D16" s="15">
        <v>358000</v>
      </c>
      <c r="E16" s="18">
        <f t="shared" si="0"/>
        <v>84.73372781065089</v>
      </c>
    </row>
    <row r="17" spans="1:5" x14ac:dyDescent="0.35">
      <c r="A17" s="6" t="s">
        <v>13</v>
      </c>
      <c r="B17" s="7" t="s">
        <v>9</v>
      </c>
      <c r="C17" s="8">
        <v>3712</v>
      </c>
      <c r="D17" s="8">
        <v>441076</v>
      </c>
      <c r="E17" s="19">
        <f t="shared" si="0"/>
        <v>104.39668639053255</v>
      </c>
    </row>
    <row r="18" spans="1:5" x14ac:dyDescent="0.35">
      <c r="A18" s="9" t="s">
        <v>13</v>
      </c>
      <c r="B18" s="3" t="s">
        <v>17</v>
      </c>
      <c r="C18" s="4">
        <v>3435</v>
      </c>
      <c r="D18" s="4">
        <v>408074</v>
      </c>
      <c r="E18" s="20">
        <f t="shared" si="0"/>
        <v>96.585562130177522</v>
      </c>
    </row>
    <row r="19" spans="1:5" ht="15" thickBot="1" x14ac:dyDescent="0.4">
      <c r="A19" s="10" t="s">
        <v>13</v>
      </c>
      <c r="B19" s="11" t="s">
        <v>18</v>
      </c>
      <c r="C19" s="12">
        <v>2178</v>
      </c>
      <c r="D19" s="12">
        <v>258813</v>
      </c>
      <c r="E19" s="21">
        <f t="shared" si="0"/>
        <v>61.257514792899407</v>
      </c>
    </row>
    <row r="20" spans="1:5" x14ac:dyDescent="0.35">
      <c r="A20" s="33" t="s">
        <v>36</v>
      </c>
      <c r="B20" s="34" t="s">
        <v>9</v>
      </c>
      <c r="C20" s="35">
        <v>6106</v>
      </c>
      <c r="D20" s="35">
        <v>645303</v>
      </c>
      <c r="E20" s="35">
        <f t="shared" si="0"/>
        <v>152.73443786982247</v>
      </c>
    </row>
    <row r="21" spans="1:5" x14ac:dyDescent="0.35">
      <c r="A21" s="32" t="s">
        <v>36</v>
      </c>
      <c r="B21" s="30" t="s">
        <v>17</v>
      </c>
      <c r="C21" s="20">
        <v>5896</v>
      </c>
      <c r="D21" s="20">
        <v>622956</v>
      </c>
      <c r="E21" s="20">
        <f t="shared" si="0"/>
        <v>147.44520710059172</v>
      </c>
    </row>
    <row r="22" spans="1:5" ht="15" thickBot="1" x14ac:dyDescent="0.4">
      <c r="A22" s="36" t="s">
        <v>36</v>
      </c>
      <c r="B22" s="26" t="s">
        <v>18</v>
      </c>
      <c r="C22" s="21">
        <v>3560</v>
      </c>
      <c r="D22" s="21">
        <v>377343</v>
      </c>
      <c r="E22" s="21">
        <f t="shared" si="0"/>
        <v>89.311952662721893</v>
      </c>
    </row>
    <row r="23" spans="1:5" x14ac:dyDescent="0.35">
      <c r="A23" s="33" t="s">
        <v>37</v>
      </c>
      <c r="B23" s="34" t="s">
        <v>9</v>
      </c>
      <c r="C23" s="35">
        <v>6687</v>
      </c>
      <c r="D23" s="35">
        <v>630987</v>
      </c>
      <c r="E23" s="35">
        <f t="shared" si="0"/>
        <v>149.34603550295859</v>
      </c>
    </row>
    <row r="24" spans="1:5" x14ac:dyDescent="0.35">
      <c r="A24" s="32" t="s">
        <v>37</v>
      </c>
      <c r="B24" s="30" t="s">
        <v>17</v>
      </c>
      <c r="C24" s="20">
        <v>3753</v>
      </c>
      <c r="D24" s="20">
        <v>357848</v>
      </c>
      <c r="E24" s="20">
        <f t="shared" si="0"/>
        <v>84.697751479289934</v>
      </c>
    </row>
    <row r="25" spans="1:5" ht="15" thickBot="1" x14ac:dyDescent="0.4">
      <c r="A25" s="36" t="s">
        <v>37</v>
      </c>
      <c r="B25" s="26" t="s">
        <v>18</v>
      </c>
      <c r="C25" s="21">
        <v>6418</v>
      </c>
      <c r="D25" s="21">
        <v>606790</v>
      </c>
      <c r="E25" s="21">
        <f t="shared" si="0"/>
        <v>143.6189349112426</v>
      </c>
    </row>
    <row r="26" spans="1:5" x14ac:dyDescent="0.35">
      <c r="A26" s="33" t="s">
        <v>44</v>
      </c>
      <c r="B26" s="34" t="s">
        <v>9</v>
      </c>
      <c r="C26" s="35">
        <v>3979</v>
      </c>
      <c r="D26" s="35">
        <v>397563</v>
      </c>
      <c r="E26" s="35">
        <f t="shared" ref="E26:E27" si="1">D26/($B$3^2)</f>
        <v>94.09775147928994</v>
      </c>
    </row>
    <row r="27" spans="1:5" x14ac:dyDescent="0.35">
      <c r="A27" s="33" t="s">
        <v>44</v>
      </c>
      <c r="B27" s="30" t="s">
        <v>17</v>
      </c>
      <c r="C27" s="20">
        <v>3609</v>
      </c>
      <c r="D27" s="20">
        <v>358269</v>
      </c>
      <c r="E27" s="20">
        <f t="shared" si="1"/>
        <v>84.797396449704138</v>
      </c>
    </row>
    <row r="28" spans="1:5" ht="15" thickBot="1" x14ac:dyDescent="0.4">
      <c r="A28" s="47" t="s">
        <v>44</v>
      </c>
      <c r="B28" s="41" t="s">
        <v>18</v>
      </c>
      <c r="C28" s="42">
        <v>3752</v>
      </c>
      <c r="D28" s="42">
        <v>373500</v>
      </c>
      <c r="E28" s="42">
        <f>D28/($B$3^2)</f>
        <v>88.402366863905328</v>
      </c>
    </row>
    <row r="29" spans="1:5" x14ac:dyDescent="0.35">
      <c r="A29" s="43" t="s">
        <v>46</v>
      </c>
      <c r="B29" s="28" t="s">
        <v>19</v>
      </c>
      <c r="C29" s="19">
        <v>6577</v>
      </c>
      <c r="D29" s="19">
        <v>722000</v>
      </c>
      <c r="E29" s="19">
        <f>D29/($B$3^2)</f>
        <v>170.88757396449705</v>
      </c>
    </row>
    <row r="30" spans="1:5" x14ac:dyDescent="0.35">
      <c r="A30" s="33" t="s">
        <v>49</v>
      </c>
      <c r="B30" s="34" t="s">
        <v>19</v>
      </c>
      <c r="C30" s="35">
        <v>4938</v>
      </c>
      <c r="D30" s="35">
        <v>542084</v>
      </c>
      <c r="E30" s="35">
        <f>D30/($B$3^2)</f>
        <v>128.30390532544379</v>
      </c>
    </row>
    <row r="31" spans="1:5" x14ac:dyDescent="0.35">
      <c r="A31" s="44"/>
      <c r="B31" s="45"/>
      <c r="C31" s="46"/>
      <c r="D31" s="46"/>
      <c r="E31" s="46"/>
    </row>
    <row r="32" spans="1:5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">
        <v>51</v>
      </c>
    </row>
  </sheetData>
  <mergeCells count="5">
    <mergeCell ref="A5:E5"/>
    <mergeCell ref="A2:E2"/>
    <mergeCell ref="C4:E4"/>
    <mergeCell ref="C3:E3"/>
    <mergeCell ref="A1:E1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2" workbookViewId="0">
      <selection activeCell="A35" sqref="A35"/>
    </sheetView>
  </sheetViews>
  <sheetFormatPr defaultRowHeight="14.5" x14ac:dyDescent="0.35"/>
  <cols>
    <col min="1" max="1" width="32" customWidth="1"/>
    <col min="2" max="2" width="11.1796875" customWidth="1"/>
    <col min="3" max="3" width="13.453125" customWidth="1"/>
    <col min="4" max="4" width="10" customWidth="1"/>
    <col min="5" max="5" width="14.1796875" customWidth="1"/>
  </cols>
  <sheetData>
    <row r="1" spans="1:5" ht="23.5" x14ac:dyDescent="0.55000000000000004">
      <c r="A1" s="56" t="s">
        <v>38</v>
      </c>
      <c r="B1" s="56"/>
      <c r="C1" s="56"/>
      <c r="D1" s="56"/>
      <c r="E1" s="56"/>
    </row>
    <row r="2" spans="1:5" x14ac:dyDescent="0.35">
      <c r="A2" s="52" t="s">
        <v>22</v>
      </c>
      <c r="B2" s="52"/>
      <c r="C2" s="52"/>
      <c r="D2" s="52"/>
      <c r="E2" s="52"/>
    </row>
    <row r="3" spans="1:5" x14ac:dyDescent="0.35">
      <c r="A3" s="2" t="s">
        <v>14</v>
      </c>
      <c r="B3" s="5">
        <v>35</v>
      </c>
      <c r="C3" s="53" t="s">
        <v>25</v>
      </c>
      <c r="D3" s="54"/>
      <c r="E3" s="55"/>
    </row>
    <row r="4" spans="1:5" x14ac:dyDescent="0.35">
      <c r="A4" s="2" t="s">
        <v>42</v>
      </c>
      <c r="B4" s="38">
        <f>B3*0.42</f>
        <v>14.7</v>
      </c>
      <c r="C4" s="60" t="s">
        <v>0</v>
      </c>
      <c r="D4" s="61"/>
      <c r="E4" s="62"/>
    </row>
    <row r="5" spans="1:5" ht="29" x14ac:dyDescent="0.35">
      <c r="A5" s="39" t="s">
        <v>43</v>
      </c>
      <c r="B5" s="17">
        <f>B3*0.464</f>
        <v>16.240000000000002</v>
      </c>
      <c r="C5" s="63"/>
      <c r="D5" s="64"/>
      <c r="E5" s="65"/>
    </row>
    <row r="6" spans="1:5" x14ac:dyDescent="0.35">
      <c r="A6" s="52" t="s">
        <v>6</v>
      </c>
      <c r="B6" s="52"/>
      <c r="C6" s="59"/>
      <c r="D6" s="59"/>
      <c r="E6" s="59"/>
    </row>
    <row r="7" spans="1:5" ht="15" thickBot="1" x14ac:dyDescent="0.4">
      <c r="A7" s="16" t="s">
        <v>1</v>
      </c>
      <c r="B7" s="16" t="s">
        <v>21</v>
      </c>
      <c r="C7" s="16" t="s">
        <v>3</v>
      </c>
      <c r="D7" s="16" t="s">
        <v>2</v>
      </c>
      <c r="E7" s="16" t="s">
        <v>5</v>
      </c>
    </row>
    <row r="8" spans="1:5" ht="15" thickBot="1" x14ac:dyDescent="0.4">
      <c r="A8" s="22" t="s">
        <v>4</v>
      </c>
      <c r="B8" s="23" t="s">
        <v>15</v>
      </c>
      <c r="C8" s="18">
        <v>3990</v>
      </c>
      <c r="D8" s="18">
        <v>124300</v>
      </c>
      <c r="E8" s="18">
        <f>D8/($B$3^2)</f>
        <v>101.46938775510205</v>
      </c>
    </row>
    <row r="9" spans="1:5" ht="15" thickBot="1" x14ac:dyDescent="0.4">
      <c r="A9" s="22" t="s">
        <v>7</v>
      </c>
      <c r="B9" s="23" t="s">
        <v>16</v>
      </c>
      <c r="C9" s="18">
        <f>C8*0.56</f>
        <v>2234.4</v>
      </c>
      <c r="D9" s="24">
        <f>D8*0.56</f>
        <v>69608</v>
      </c>
      <c r="E9" s="18">
        <f t="shared" ref="E9:E29" si="0">D9/($B$3^2)</f>
        <v>56.822857142857146</v>
      </c>
    </row>
    <row r="10" spans="1:5" x14ac:dyDescent="0.35">
      <c r="A10" s="27" t="s">
        <v>8</v>
      </c>
      <c r="B10" s="28" t="s">
        <v>9</v>
      </c>
      <c r="C10" s="19">
        <v>3122</v>
      </c>
      <c r="D10" s="19">
        <v>48980</v>
      </c>
      <c r="E10" s="19">
        <f t="shared" si="0"/>
        <v>39.983673469387753</v>
      </c>
    </row>
    <row r="11" spans="1:5" x14ac:dyDescent="0.35">
      <c r="A11" s="29" t="s">
        <v>8</v>
      </c>
      <c r="B11" s="30" t="s">
        <v>17</v>
      </c>
      <c r="C11" s="20">
        <v>2329</v>
      </c>
      <c r="D11" s="20">
        <v>36550</v>
      </c>
      <c r="E11" s="20">
        <f t="shared" si="0"/>
        <v>29.836734693877553</v>
      </c>
    </row>
    <row r="12" spans="1:5" ht="15" thickBot="1" x14ac:dyDescent="0.4">
      <c r="A12" s="25" t="s">
        <v>8</v>
      </c>
      <c r="B12" s="26" t="s">
        <v>18</v>
      </c>
      <c r="C12" s="21">
        <v>1936</v>
      </c>
      <c r="D12" s="21">
        <v>30380</v>
      </c>
      <c r="E12" s="21">
        <f t="shared" si="0"/>
        <v>24.8</v>
      </c>
    </row>
    <row r="13" spans="1:5" x14ac:dyDescent="0.35">
      <c r="A13" s="27" t="s">
        <v>10</v>
      </c>
      <c r="B13" s="28" t="s">
        <v>9</v>
      </c>
      <c r="C13" s="19">
        <v>4027</v>
      </c>
      <c r="D13" s="19">
        <v>63030</v>
      </c>
      <c r="E13" s="19">
        <f t="shared" si="0"/>
        <v>51.453061224489794</v>
      </c>
    </row>
    <row r="14" spans="1:5" x14ac:dyDescent="0.35">
      <c r="A14" s="29" t="s">
        <v>10</v>
      </c>
      <c r="B14" s="30" t="s">
        <v>17</v>
      </c>
      <c r="C14" s="20">
        <v>3915</v>
      </c>
      <c r="D14" s="20">
        <v>61270</v>
      </c>
      <c r="E14" s="20">
        <f t="shared" si="0"/>
        <v>50.016326530612247</v>
      </c>
    </row>
    <row r="15" spans="1:5" ht="15" thickBot="1" x14ac:dyDescent="0.4">
      <c r="A15" s="25" t="s">
        <v>10</v>
      </c>
      <c r="B15" s="26" t="s">
        <v>18</v>
      </c>
      <c r="C15" s="21">
        <v>3347</v>
      </c>
      <c r="D15" s="21">
        <v>52380</v>
      </c>
      <c r="E15" s="21">
        <f t="shared" si="0"/>
        <v>42.759183673469387</v>
      </c>
    </row>
    <row r="16" spans="1:5" ht="15" thickBot="1" x14ac:dyDescent="0.4">
      <c r="A16" s="22" t="s">
        <v>11</v>
      </c>
      <c r="B16" s="23" t="s">
        <v>19</v>
      </c>
      <c r="C16" s="18">
        <v>4040</v>
      </c>
      <c r="D16" s="18">
        <v>61050</v>
      </c>
      <c r="E16" s="18">
        <f t="shared" si="0"/>
        <v>49.836734693877553</v>
      </c>
    </row>
    <row r="17" spans="1:5" ht="15" thickBot="1" x14ac:dyDescent="0.4">
      <c r="A17" s="22" t="s">
        <v>12</v>
      </c>
      <c r="B17" s="23" t="s">
        <v>18</v>
      </c>
      <c r="C17" s="18">
        <v>5195</v>
      </c>
      <c r="D17" s="18">
        <v>81510</v>
      </c>
      <c r="E17" s="18">
        <f t="shared" si="0"/>
        <v>66.538775510204076</v>
      </c>
    </row>
    <row r="18" spans="1:5" x14ac:dyDescent="0.35">
      <c r="A18" s="27" t="s">
        <v>13</v>
      </c>
      <c r="B18" s="28" t="s">
        <v>9</v>
      </c>
      <c r="C18" s="19">
        <v>4329</v>
      </c>
      <c r="D18" s="19">
        <v>70660</v>
      </c>
      <c r="E18" s="19">
        <f t="shared" si="0"/>
        <v>57.681632653061222</v>
      </c>
    </row>
    <row r="19" spans="1:5" x14ac:dyDescent="0.35">
      <c r="A19" s="29" t="s">
        <v>13</v>
      </c>
      <c r="B19" s="30" t="s">
        <v>17</v>
      </c>
      <c r="C19" s="20">
        <v>4005</v>
      </c>
      <c r="D19" s="20">
        <v>65380</v>
      </c>
      <c r="E19" s="20">
        <f t="shared" si="0"/>
        <v>53.371428571428574</v>
      </c>
    </row>
    <row r="20" spans="1:5" ht="15" thickBot="1" x14ac:dyDescent="0.4">
      <c r="A20" s="25" t="s">
        <v>13</v>
      </c>
      <c r="B20" s="26" t="s">
        <v>18</v>
      </c>
      <c r="C20" s="21">
        <v>2540</v>
      </c>
      <c r="D20" s="21">
        <v>41460</v>
      </c>
      <c r="E20" s="21">
        <f t="shared" si="0"/>
        <v>33.844897959183676</v>
      </c>
    </row>
    <row r="21" spans="1:5" x14ac:dyDescent="0.35">
      <c r="A21" s="33" t="s">
        <v>36</v>
      </c>
      <c r="B21" s="34" t="s">
        <v>9</v>
      </c>
      <c r="C21" s="35">
        <v>6511</v>
      </c>
      <c r="D21" s="35">
        <v>109475</v>
      </c>
      <c r="E21" s="35">
        <f t="shared" si="0"/>
        <v>89.367346938775512</v>
      </c>
    </row>
    <row r="22" spans="1:5" x14ac:dyDescent="0.35">
      <c r="A22" s="32" t="s">
        <v>36</v>
      </c>
      <c r="B22" s="30" t="s">
        <v>17</v>
      </c>
      <c r="C22" s="20">
        <v>6298</v>
      </c>
      <c r="D22" s="20">
        <v>105886</v>
      </c>
      <c r="E22" s="20">
        <f t="shared" si="0"/>
        <v>86.437551020408165</v>
      </c>
    </row>
    <row r="23" spans="1:5" ht="15" thickBot="1" x14ac:dyDescent="0.4">
      <c r="A23" s="36" t="s">
        <v>36</v>
      </c>
      <c r="B23" s="26" t="s">
        <v>18</v>
      </c>
      <c r="C23" s="21">
        <v>3798</v>
      </c>
      <c r="D23" s="21">
        <v>63855</v>
      </c>
      <c r="E23" s="21">
        <f t="shared" si="0"/>
        <v>52.126530612244899</v>
      </c>
    </row>
    <row r="24" spans="1:5" x14ac:dyDescent="0.35">
      <c r="A24" s="33" t="s">
        <v>37</v>
      </c>
      <c r="B24" s="34" t="s">
        <v>9</v>
      </c>
      <c r="C24" s="35">
        <v>7596</v>
      </c>
      <c r="D24" s="35">
        <v>124300</v>
      </c>
      <c r="E24" s="35">
        <f t="shared" si="0"/>
        <v>101.46938775510205</v>
      </c>
    </row>
    <row r="25" spans="1:5" x14ac:dyDescent="0.35">
      <c r="A25" s="32" t="s">
        <v>37</v>
      </c>
      <c r="B25" s="30" t="s">
        <v>17</v>
      </c>
      <c r="C25" s="20">
        <v>4398</v>
      </c>
      <c r="D25" s="20">
        <v>71960</v>
      </c>
      <c r="E25" s="20">
        <f t="shared" si="0"/>
        <v>58.74285714285714</v>
      </c>
    </row>
    <row r="26" spans="1:5" ht="15" thickBot="1" x14ac:dyDescent="0.4">
      <c r="A26" s="32" t="s">
        <v>37</v>
      </c>
      <c r="B26" s="30" t="s">
        <v>18</v>
      </c>
      <c r="C26" s="20">
        <v>7263</v>
      </c>
      <c r="D26" s="20">
        <v>118800</v>
      </c>
      <c r="E26" s="20">
        <f t="shared" si="0"/>
        <v>96.979591836734699</v>
      </c>
    </row>
    <row r="27" spans="1:5" x14ac:dyDescent="0.35">
      <c r="A27" s="43" t="s">
        <v>44</v>
      </c>
      <c r="B27" s="28" t="s">
        <v>9</v>
      </c>
      <c r="C27" s="19">
        <v>459</v>
      </c>
      <c r="D27" s="19">
        <v>72784</v>
      </c>
      <c r="E27" s="19">
        <f t="shared" si="0"/>
        <v>59.415510204081635</v>
      </c>
    </row>
    <row r="28" spans="1:5" x14ac:dyDescent="0.35">
      <c r="A28" s="33" t="s">
        <v>44</v>
      </c>
      <c r="B28" s="30" t="s">
        <v>17</v>
      </c>
      <c r="C28" s="20">
        <v>4041</v>
      </c>
      <c r="D28" s="20">
        <v>65962</v>
      </c>
      <c r="E28" s="20">
        <f t="shared" si="0"/>
        <v>53.846530612244898</v>
      </c>
    </row>
    <row r="29" spans="1:5" x14ac:dyDescent="0.35">
      <c r="A29" s="33" t="s">
        <v>44</v>
      </c>
      <c r="B29" s="30" t="s">
        <v>18</v>
      </c>
      <c r="C29" s="20">
        <v>4210</v>
      </c>
      <c r="D29" s="20">
        <v>68722</v>
      </c>
      <c r="E29" s="20">
        <f t="shared" si="0"/>
        <v>56.099591836734696</v>
      </c>
    </row>
    <row r="31" spans="1:5" x14ac:dyDescent="0.35">
      <c r="A31" s="1" t="s">
        <v>20</v>
      </c>
      <c r="B31" s="1"/>
    </row>
    <row r="32" spans="1:5" x14ac:dyDescent="0.35">
      <c r="A32" t="s">
        <v>23</v>
      </c>
    </row>
    <row r="33" spans="1:1" x14ac:dyDescent="0.35">
      <c r="A33" t="s">
        <v>41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1:E1"/>
    <mergeCell ref="A2:E2"/>
    <mergeCell ref="C3:E3"/>
    <mergeCell ref="A6:E6"/>
    <mergeCell ref="C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1" workbookViewId="0">
      <selection activeCell="A35" sqref="A35"/>
    </sheetView>
  </sheetViews>
  <sheetFormatPr defaultRowHeight="14.5" x14ac:dyDescent="0.35"/>
  <cols>
    <col min="1" max="1" width="31.54296875" customWidth="1"/>
    <col min="2" max="2" width="11.1796875" customWidth="1"/>
    <col min="3" max="3" width="13.453125" customWidth="1"/>
    <col min="4" max="4" width="10" customWidth="1"/>
    <col min="5" max="5" width="14.1796875" customWidth="1"/>
  </cols>
  <sheetData>
    <row r="1" spans="1:5" ht="23.5" x14ac:dyDescent="0.55000000000000004">
      <c r="A1" s="56" t="s">
        <v>39</v>
      </c>
      <c r="B1" s="56"/>
      <c r="C1" s="56"/>
      <c r="D1" s="56"/>
      <c r="E1" s="56"/>
    </row>
    <row r="2" spans="1:5" x14ac:dyDescent="0.35">
      <c r="A2" s="52" t="s">
        <v>22</v>
      </c>
      <c r="B2" s="52"/>
      <c r="C2" s="52"/>
      <c r="D2" s="52"/>
      <c r="E2" s="52"/>
    </row>
    <row r="3" spans="1:5" x14ac:dyDescent="0.35">
      <c r="A3" s="2" t="s">
        <v>14</v>
      </c>
      <c r="B3" s="5">
        <v>25</v>
      </c>
      <c r="C3" s="53" t="s">
        <v>25</v>
      </c>
      <c r="D3" s="54"/>
      <c r="E3" s="55"/>
    </row>
    <row r="4" spans="1:5" x14ac:dyDescent="0.35">
      <c r="A4" s="2" t="s">
        <v>42</v>
      </c>
      <c r="B4" s="38">
        <f>B3*0.716</f>
        <v>17.899999999999999</v>
      </c>
      <c r="C4" s="60" t="s">
        <v>0</v>
      </c>
      <c r="D4" s="61"/>
      <c r="E4" s="62"/>
    </row>
    <row r="5" spans="1:5" ht="29" x14ac:dyDescent="0.35">
      <c r="A5" s="39" t="s">
        <v>43</v>
      </c>
      <c r="B5" s="17">
        <f>B3*0.738</f>
        <v>18.45</v>
      </c>
      <c r="C5" s="63"/>
      <c r="D5" s="64"/>
      <c r="E5" s="65"/>
    </row>
    <row r="6" spans="1:5" x14ac:dyDescent="0.35">
      <c r="A6" s="52" t="s">
        <v>6</v>
      </c>
      <c r="B6" s="52"/>
      <c r="C6" s="59"/>
      <c r="D6" s="59"/>
      <c r="E6" s="59"/>
    </row>
    <row r="7" spans="1:5" ht="15" thickBot="1" x14ac:dyDescent="0.4">
      <c r="A7" s="16" t="s">
        <v>1</v>
      </c>
      <c r="B7" s="16" t="s">
        <v>21</v>
      </c>
      <c r="C7" s="16" t="s">
        <v>3</v>
      </c>
      <c r="D7" s="16" t="s">
        <v>2</v>
      </c>
      <c r="E7" s="16" t="s">
        <v>5</v>
      </c>
    </row>
    <row r="8" spans="1:5" ht="15" thickBot="1" x14ac:dyDescent="0.4">
      <c r="A8" s="22" t="s">
        <v>4</v>
      </c>
      <c r="B8" s="23" t="s">
        <v>15</v>
      </c>
      <c r="C8" s="18">
        <v>7390</v>
      </c>
      <c r="D8" s="18">
        <v>51500</v>
      </c>
      <c r="E8" s="18">
        <f>D8/($B$3^2)</f>
        <v>82.4</v>
      </c>
    </row>
    <row r="9" spans="1:5" ht="15" thickBot="1" x14ac:dyDescent="0.4">
      <c r="A9" s="22" t="s">
        <v>7</v>
      </c>
      <c r="B9" s="23" t="s">
        <v>16</v>
      </c>
      <c r="C9" s="18">
        <f>C8*0.56</f>
        <v>4138.4000000000005</v>
      </c>
      <c r="D9" s="24">
        <f>D8*0.56</f>
        <v>28840.000000000004</v>
      </c>
      <c r="E9" s="18">
        <f t="shared" ref="E9:E29" si="0">D9/($B$3^2)</f>
        <v>46.144000000000005</v>
      </c>
    </row>
    <row r="10" spans="1:5" x14ac:dyDescent="0.35">
      <c r="A10" s="27" t="s">
        <v>8</v>
      </c>
      <c r="B10" s="28" t="s">
        <v>9</v>
      </c>
      <c r="C10" s="19">
        <v>4350</v>
      </c>
      <c r="D10" s="19">
        <v>23800</v>
      </c>
      <c r="E10" s="19">
        <f t="shared" si="0"/>
        <v>38.08</v>
      </c>
    </row>
    <row r="11" spans="1:5" x14ac:dyDescent="0.35">
      <c r="A11" s="29" t="s">
        <v>8</v>
      </c>
      <c r="B11" s="30" t="s">
        <v>17</v>
      </c>
      <c r="C11" s="20">
        <v>3245</v>
      </c>
      <c r="D11" s="20">
        <v>17750</v>
      </c>
      <c r="E11" s="20">
        <f t="shared" si="0"/>
        <v>28.4</v>
      </c>
    </row>
    <row r="12" spans="1:5" ht="15" thickBot="1" x14ac:dyDescent="0.4">
      <c r="A12" s="25" t="s">
        <v>8</v>
      </c>
      <c r="B12" s="26" t="s">
        <v>18</v>
      </c>
      <c r="C12" s="21">
        <v>2698</v>
      </c>
      <c r="D12" s="21">
        <v>14760</v>
      </c>
      <c r="E12" s="21">
        <f t="shared" si="0"/>
        <v>23.616</v>
      </c>
    </row>
    <row r="13" spans="1:5" x14ac:dyDescent="0.35">
      <c r="A13" s="27" t="s">
        <v>10</v>
      </c>
      <c r="B13" s="28" t="s">
        <v>9</v>
      </c>
      <c r="C13" s="19">
        <v>5582</v>
      </c>
      <c r="D13" s="19">
        <v>30200</v>
      </c>
      <c r="E13" s="19">
        <f t="shared" si="0"/>
        <v>48.32</v>
      </c>
    </row>
    <row r="14" spans="1:5" x14ac:dyDescent="0.35">
      <c r="A14" s="29" t="s">
        <v>10</v>
      </c>
      <c r="B14" s="30" t="s">
        <v>17</v>
      </c>
      <c r="C14" s="20">
        <v>5427</v>
      </c>
      <c r="D14" s="20">
        <v>29360</v>
      </c>
      <c r="E14" s="20">
        <f t="shared" si="0"/>
        <v>46.975999999999999</v>
      </c>
    </row>
    <row r="15" spans="1:5" ht="15" thickBot="1" x14ac:dyDescent="0.4">
      <c r="A15" s="25" t="s">
        <v>10</v>
      </c>
      <c r="B15" s="26" t="s">
        <v>18</v>
      </c>
      <c r="C15" s="21">
        <v>4639</v>
      </c>
      <c r="D15" s="21">
        <v>25100</v>
      </c>
      <c r="E15" s="21">
        <f t="shared" si="0"/>
        <v>40.159999999999997</v>
      </c>
    </row>
    <row r="16" spans="1:5" ht="15" thickBot="1" x14ac:dyDescent="0.4">
      <c r="A16" s="22" t="s">
        <v>11</v>
      </c>
      <c r="B16" s="23" t="s">
        <v>19</v>
      </c>
      <c r="C16" s="18">
        <v>5738</v>
      </c>
      <c r="D16" s="18">
        <v>29200</v>
      </c>
      <c r="E16" s="18">
        <f t="shared" si="0"/>
        <v>46.72</v>
      </c>
    </row>
    <row r="17" spans="1:5" ht="15" thickBot="1" x14ac:dyDescent="0.4">
      <c r="A17" s="22" t="s">
        <v>12</v>
      </c>
      <c r="B17" s="23" t="s">
        <v>18</v>
      </c>
      <c r="C17" s="18">
        <v>7239</v>
      </c>
      <c r="D17" s="18">
        <v>39600</v>
      </c>
      <c r="E17" s="18">
        <f t="shared" si="0"/>
        <v>63.36</v>
      </c>
    </row>
    <row r="18" spans="1:5" x14ac:dyDescent="0.35">
      <c r="A18" s="27" t="s">
        <v>13</v>
      </c>
      <c r="B18" s="28" t="s">
        <v>9</v>
      </c>
      <c r="C18" s="19">
        <v>6107</v>
      </c>
      <c r="D18" s="19">
        <v>32300</v>
      </c>
      <c r="E18" s="19">
        <f t="shared" si="0"/>
        <v>51.68</v>
      </c>
    </row>
    <row r="19" spans="1:5" x14ac:dyDescent="0.35">
      <c r="A19" s="29" t="s">
        <v>13</v>
      </c>
      <c r="B19" s="30" t="s">
        <v>17</v>
      </c>
      <c r="C19" s="20">
        <v>5650</v>
      </c>
      <c r="D19" s="20">
        <v>29880</v>
      </c>
      <c r="E19" s="20">
        <f t="shared" si="0"/>
        <v>47.808</v>
      </c>
    </row>
    <row r="20" spans="1:5" ht="15" thickBot="1" x14ac:dyDescent="0.4">
      <c r="A20" s="25" t="s">
        <v>13</v>
      </c>
      <c r="B20" s="26" t="s">
        <v>18</v>
      </c>
      <c r="C20" s="21">
        <v>3584</v>
      </c>
      <c r="D20" s="21">
        <v>18950</v>
      </c>
      <c r="E20" s="21">
        <f t="shared" si="0"/>
        <v>30.32</v>
      </c>
    </row>
    <row r="21" spans="1:5" x14ac:dyDescent="0.35">
      <c r="A21" s="33" t="s">
        <v>36</v>
      </c>
      <c r="B21" s="34" t="s">
        <v>9</v>
      </c>
      <c r="C21" s="35">
        <v>8940</v>
      </c>
      <c r="D21" s="35">
        <v>49210</v>
      </c>
      <c r="E21" s="35">
        <f t="shared" si="0"/>
        <v>78.736000000000004</v>
      </c>
    </row>
    <row r="22" spans="1:5" x14ac:dyDescent="0.35">
      <c r="A22" s="32" t="s">
        <v>36</v>
      </c>
      <c r="B22" s="30" t="s">
        <v>17</v>
      </c>
      <c r="C22" s="20">
        <v>8647</v>
      </c>
      <c r="D22" s="20">
        <v>47590</v>
      </c>
      <c r="E22" s="20">
        <f t="shared" si="0"/>
        <v>76.144000000000005</v>
      </c>
    </row>
    <row r="23" spans="1:5" ht="15" thickBot="1" x14ac:dyDescent="0.4">
      <c r="A23" s="36" t="s">
        <v>36</v>
      </c>
      <c r="B23" s="26" t="s">
        <v>18</v>
      </c>
      <c r="C23" s="21">
        <v>5215</v>
      </c>
      <c r="D23" s="21">
        <v>28700</v>
      </c>
      <c r="E23" s="21">
        <f t="shared" si="0"/>
        <v>45.92</v>
      </c>
    </row>
    <row r="24" spans="1:5" x14ac:dyDescent="0.35">
      <c r="A24" s="33" t="s">
        <v>37</v>
      </c>
      <c r="B24" s="34" t="s">
        <v>9</v>
      </c>
      <c r="C24" s="35">
        <v>10525</v>
      </c>
      <c r="D24" s="35">
        <v>57470</v>
      </c>
      <c r="E24" s="35">
        <f t="shared" si="0"/>
        <v>91.951999999999998</v>
      </c>
    </row>
    <row r="25" spans="1:5" x14ac:dyDescent="0.35">
      <c r="A25" s="32" t="s">
        <v>37</v>
      </c>
      <c r="B25" s="30" t="s">
        <v>17</v>
      </c>
      <c r="C25" s="20">
        <v>6094</v>
      </c>
      <c r="D25" s="20">
        <v>33280</v>
      </c>
      <c r="E25" s="20">
        <f t="shared" si="0"/>
        <v>53.247999999999998</v>
      </c>
    </row>
    <row r="26" spans="1:5" ht="15" thickBot="1" x14ac:dyDescent="0.4">
      <c r="A26" s="32" t="s">
        <v>37</v>
      </c>
      <c r="B26" s="30" t="s">
        <v>18</v>
      </c>
      <c r="C26" s="20">
        <v>1063</v>
      </c>
      <c r="D26" s="20">
        <v>54950</v>
      </c>
      <c r="E26" s="20">
        <f t="shared" si="0"/>
        <v>87.92</v>
      </c>
    </row>
    <row r="27" spans="1:5" x14ac:dyDescent="0.35">
      <c r="A27" s="43" t="s">
        <v>44</v>
      </c>
      <c r="B27" s="28" t="s">
        <v>9</v>
      </c>
      <c r="C27" s="19">
        <v>6290</v>
      </c>
      <c r="D27" s="19">
        <v>33268</v>
      </c>
      <c r="E27" s="19">
        <f t="shared" si="0"/>
        <v>53.2288</v>
      </c>
    </row>
    <row r="28" spans="1:5" x14ac:dyDescent="0.35">
      <c r="A28" s="33" t="s">
        <v>44</v>
      </c>
      <c r="B28" s="30" t="s">
        <v>17</v>
      </c>
      <c r="C28" s="20">
        <v>5701</v>
      </c>
      <c r="D28" s="20">
        <v>30150</v>
      </c>
      <c r="E28" s="20">
        <f t="shared" si="0"/>
        <v>48.24</v>
      </c>
    </row>
    <row r="29" spans="1:5" x14ac:dyDescent="0.35">
      <c r="A29" s="33" t="s">
        <v>44</v>
      </c>
      <c r="B29" s="30" t="s">
        <v>18</v>
      </c>
      <c r="C29" s="20">
        <v>5939</v>
      </c>
      <c r="D29" s="20">
        <v>31412</v>
      </c>
      <c r="E29" s="20">
        <f t="shared" si="0"/>
        <v>50.2592</v>
      </c>
    </row>
    <row r="31" spans="1:5" x14ac:dyDescent="0.35">
      <c r="A31" s="1" t="s">
        <v>20</v>
      </c>
      <c r="B31" s="1"/>
    </row>
    <row r="32" spans="1:5" x14ac:dyDescent="0.35">
      <c r="A32" t="s">
        <v>23</v>
      </c>
    </row>
    <row r="33" spans="1:1" x14ac:dyDescent="0.35">
      <c r="A33" t="s">
        <v>41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1:E1"/>
    <mergeCell ref="A2:E2"/>
    <mergeCell ref="C3:E3"/>
    <mergeCell ref="A6:E6"/>
    <mergeCell ref="C4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2" workbookViewId="0">
      <selection activeCell="A35" sqref="A35"/>
    </sheetView>
  </sheetViews>
  <sheetFormatPr defaultRowHeight="14.5" x14ac:dyDescent="0.35"/>
  <cols>
    <col min="1" max="1" width="31.54296875" customWidth="1"/>
    <col min="2" max="2" width="11.1796875" customWidth="1"/>
    <col min="3" max="3" width="13.453125" customWidth="1"/>
    <col min="4" max="4" width="10" customWidth="1"/>
    <col min="5" max="5" width="14.1796875" customWidth="1"/>
  </cols>
  <sheetData>
    <row r="1" spans="1:5" ht="23.5" x14ac:dyDescent="0.55000000000000004">
      <c r="A1" s="56" t="s">
        <v>40</v>
      </c>
      <c r="B1" s="56"/>
      <c r="C1" s="56"/>
      <c r="D1" s="56"/>
      <c r="E1" s="56"/>
    </row>
    <row r="2" spans="1:5" x14ac:dyDescent="0.35">
      <c r="A2" s="52" t="s">
        <v>22</v>
      </c>
      <c r="B2" s="52"/>
      <c r="C2" s="52"/>
      <c r="D2" s="52"/>
      <c r="E2" s="52"/>
    </row>
    <row r="3" spans="1:5" x14ac:dyDescent="0.35">
      <c r="A3" s="2" t="s">
        <v>14</v>
      </c>
      <c r="B3" s="5">
        <v>15</v>
      </c>
      <c r="C3" s="53" t="s">
        <v>25</v>
      </c>
      <c r="D3" s="54"/>
      <c r="E3" s="55"/>
    </row>
    <row r="4" spans="1:5" x14ac:dyDescent="0.35">
      <c r="A4" s="2" t="s">
        <v>42</v>
      </c>
      <c r="B4" s="38">
        <f>B3*1.262</f>
        <v>18.93</v>
      </c>
      <c r="C4" s="60" t="s">
        <v>0</v>
      </c>
      <c r="D4" s="61"/>
      <c r="E4" s="62"/>
    </row>
    <row r="5" spans="1:5" ht="29" x14ac:dyDescent="0.35">
      <c r="A5" s="39" t="s">
        <v>43</v>
      </c>
      <c r="B5" s="17">
        <f>B3*0.965</f>
        <v>14.475</v>
      </c>
      <c r="C5" s="63"/>
      <c r="D5" s="64"/>
      <c r="E5" s="65"/>
    </row>
    <row r="6" spans="1:5" x14ac:dyDescent="0.35">
      <c r="A6" s="52" t="s">
        <v>6</v>
      </c>
      <c r="B6" s="52"/>
      <c r="C6" s="59"/>
      <c r="D6" s="59"/>
      <c r="E6" s="59"/>
    </row>
    <row r="7" spans="1:5" ht="15" thickBot="1" x14ac:dyDescent="0.4">
      <c r="A7" s="16" t="s">
        <v>1</v>
      </c>
      <c r="B7" s="16" t="s">
        <v>21</v>
      </c>
      <c r="C7" s="16" t="s">
        <v>3</v>
      </c>
      <c r="D7" s="16" t="s">
        <v>2</v>
      </c>
      <c r="E7" s="16" t="s">
        <v>5</v>
      </c>
    </row>
    <row r="8" spans="1:5" ht="15" thickBot="1" x14ac:dyDescent="0.4">
      <c r="A8" s="22" t="s">
        <v>4</v>
      </c>
      <c r="B8" s="23" t="s">
        <v>15</v>
      </c>
      <c r="C8" s="18">
        <v>10960</v>
      </c>
      <c r="D8" s="18">
        <v>17600</v>
      </c>
      <c r="E8" s="18">
        <f>D8/($B$3^2)</f>
        <v>78.222222222222229</v>
      </c>
    </row>
    <row r="9" spans="1:5" ht="15" thickBot="1" x14ac:dyDescent="0.4">
      <c r="A9" s="22" t="s">
        <v>7</v>
      </c>
      <c r="B9" s="23" t="s">
        <v>16</v>
      </c>
      <c r="C9" s="18">
        <f>C8*0.56</f>
        <v>6137.6</v>
      </c>
      <c r="D9" s="24">
        <f>D8*0.56</f>
        <v>9856.0000000000018</v>
      </c>
      <c r="E9" s="18">
        <f t="shared" ref="E9:E29" si="0">D9/($B$3^2)</f>
        <v>43.804444444444449</v>
      </c>
    </row>
    <row r="10" spans="1:5" x14ac:dyDescent="0.35">
      <c r="A10" s="27" t="s">
        <v>8</v>
      </c>
      <c r="B10" s="28" t="s">
        <v>9</v>
      </c>
      <c r="C10" s="19">
        <v>4489</v>
      </c>
      <c r="D10" s="19">
        <v>8100</v>
      </c>
      <c r="E10" s="19">
        <f t="shared" si="0"/>
        <v>36</v>
      </c>
    </row>
    <row r="11" spans="1:5" x14ac:dyDescent="0.35">
      <c r="A11" s="29" t="s">
        <v>8</v>
      </c>
      <c r="B11" s="30" t="s">
        <v>17</v>
      </c>
      <c r="C11" s="20">
        <v>3349</v>
      </c>
      <c r="D11" s="20">
        <v>6040</v>
      </c>
      <c r="E11" s="20">
        <f t="shared" si="0"/>
        <v>26.844444444444445</v>
      </c>
    </row>
    <row r="12" spans="1:5" ht="15" thickBot="1" x14ac:dyDescent="0.4">
      <c r="A12" s="25" t="s">
        <v>8</v>
      </c>
      <c r="B12" s="26" t="s">
        <v>18</v>
      </c>
      <c r="C12" s="21">
        <v>2784</v>
      </c>
      <c r="D12" s="21">
        <v>5020</v>
      </c>
      <c r="E12" s="21">
        <f t="shared" si="0"/>
        <v>22.31111111111111</v>
      </c>
    </row>
    <row r="13" spans="1:5" x14ac:dyDescent="0.35">
      <c r="A13" s="27" t="s">
        <v>10</v>
      </c>
      <c r="B13" s="28" t="s">
        <v>9</v>
      </c>
      <c r="C13" s="19">
        <v>5781</v>
      </c>
      <c r="D13" s="19">
        <v>10360</v>
      </c>
      <c r="E13" s="19">
        <f t="shared" si="0"/>
        <v>46.044444444444444</v>
      </c>
    </row>
    <row r="14" spans="1:5" x14ac:dyDescent="0.35">
      <c r="A14" s="29" t="s">
        <v>10</v>
      </c>
      <c r="B14" s="30" t="s">
        <v>17</v>
      </c>
      <c r="C14" s="20">
        <v>5620</v>
      </c>
      <c r="D14" s="20">
        <v>10070</v>
      </c>
      <c r="E14" s="20">
        <f t="shared" si="0"/>
        <v>44.755555555555553</v>
      </c>
    </row>
    <row r="15" spans="1:5" ht="15" thickBot="1" x14ac:dyDescent="0.4">
      <c r="A15" s="25" t="s">
        <v>10</v>
      </c>
      <c r="B15" s="26" t="s">
        <v>18</v>
      </c>
      <c r="C15" s="21">
        <v>4805</v>
      </c>
      <c r="D15" s="21">
        <v>8608</v>
      </c>
      <c r="E15" s="21">
        <f t="shared" si="0"/>
        <v>38.257777777777775</v>
      </c>
    </row>
    <row r="16" spans="1:5" ht="15" thickBot="1" x14ac:dyDescent="0.4">
      <c r="A16" s="22" t="s">
        <v>11</v>
      </c>
      <c r="B16" s="23" t="s">
        <v>19</v>
      </c>
      <c r="C16" s="18">
        <v>5933</v>
      </c>
      <c r="D16" s="18">
        <v>10410</v>
      </c>
      <c r="E16" s="18">
        <f t="shared" si="0"/>
        <v>46.266666666666666</v>
      </c>
    </row>
    <row r="17" spans="1:5" ht="15" thickBot="1" x14ac:dyDescent="0.4">
      <c r="A17" s="22" t="s">
        <v>12</v>
      </c>
      <c r="B17" s="23" t="s">
        <v>18</v>
      </c>
      <c r="C17" s="18">
        <v>7470</v>
      </c>
      <c r="D17" s="18">
        <v>13480</v>
      </c>
      <c r="E17" s="18">
        <f t="shared" si="0"/>
        <v>59.911111111111111</v>
      </c>
    </row>
    <row r="18" spans="1:5" x14ac:dyDescent="0.35">
      <c r="A18" s="27" t="s">
        <v>13</v>
      </c>
      <c r="B18" s="28" t="s">
        <v>9</v>
      </c>
      <c r="C18" s="19">
        <v>6826</v>
      </c>
      <c r="D18" s="19">
        <v>10960</v>
      </c>
      <c r="E18" s="19">
        <f t="shared" si="0"/>
        <v>48.711111111111109</v>
      </c>
    </row>
    <row r="19" spans="1:5" x14ac:dyDescent="0.35">
      <c r="A19" s="29" t="s">
        <v>13</v>
      </c>
      <c r="B19" s="30" t="s">
        <v>17</v>
      </c>
      <c r="C19" s="20">
        <v>5816</v>
      </c>
      <c r="D19" s="20">
        <v>10140</v>
      </c>
      <c r="E19" s="20">
        <f t="shared" si="0"/>
        <v>45.06666666666667</v>
      </c>
    </row>
    <row r="20" spans="1:5" ht="15" thickBot="1" x14ac:dyDescent="0.4">
      <c r="A20" s="25" t="s">
        <v>13</v>
      </c>
      <c r="B20" s="26" t="s">
        <v>18</v>
      </c>
      <c r="C20" s="21">
        <v>3689</v>
      </c>
      <c r="D20" s="21">
        <v>6430</v>
      </c>
      <c r="E20" s="21">
        <f t="shared" si="0"/>
        <v>28.577777777777779</v>
      </c>
    </row>
    <row r="21" spans="1:5" x14ac:dyDescent="0.35">
      <c r="A21" s="33" t="s">
        <v>36</v>
      </c>
      <c r="B21" s="34" t="s">
        <v>9</v>
      </c>
      <c r="C21" s="35">
        <v>9261</v>
      </c>
      <c r="D21" s="35">
        <v>16870</v>
      </c>
      <c r="E21" s="35">
        <f t="shared" si="0"/>
        <v>74.977777777777774</v>
      </c>
    </row>
    <row r="22" spans="1:5" x14ac:dyDescent="0.35">
      <c r="A22" s="32" t="s">
        <v>36</v>
      </c>
      <c r="B22" s="30" t="s">
        <v>17</v>
      </c>
      <c r="C22" s="20">
        <v>8957</v>
      </c>
      <c r="D22" s="20">
        <v>16320</v>
      </c>
      <c r="E22" s="20">
        <f t="shared" si="0"/>
        <v>72.533333333333331</v>
      </c>
    </row>
    <row r="23" spans="1:5" ht="15" thickBot="1" x14ac:dyDescent="0.4">
      <c r="A23" s="36" t="s">
        <v>36</v>
      </c>
      <c r="B23" s="26" t="s">
        <v>18</v>
      </c>
      <c r="C23" s="21">
        <v>5402</v>
      </c>
      <c r="D23" s="21">
        <v>9840</v>
      </c>
      <c r="E23" s="21">
        <f t="shared" si="0"/>
        <v>43.733333333333334</v>
      </c>
    </row>
    <row r="24" spans="1:5" x14ac:dyDescent="0.35">
      <c r="A24" s="33" t="s">
        <v>37</v>
      </c>
      <c r="B24" s="34" t="s">
        <v>9</v>
      </c>
      <c r="C24" s="35">
        <v>10877</v>
      </c>
      <c r="D24" s="35">
        <v>19890</v>
      </c>
      <c r="E24" s="35">
        <f t="shared" si="0"/>
        <v>88.4</v>
      </c>
    </row>
    <row r="25" spans="1:5" x14ac:dyDescent="0.35">
      <c r="A25" s="32" t="s">
        <v>37</v>
      </c>
      <c r="B25" s="30" t="s">
        <v>17</v>
      </c>
      <c r="C25" s="20">
        <v>6298</v>
      </c>
      <c r="D25" s="20">
        <v>11520</v>
      </c>
      <c r="E25" s="20">
        <f t="shared" si="0"/>
        <v>51.2</v>
      </c>
    </row>
    <row r="26" spans="1:5" ht="15" thickBot="1" x14ac:dyDescent="0.4">
      <c r="A26" s="32" t="s">
        <v>37</v>
      </c>
      <c r="B26" s="30" t="s">
        <v>18</v>
      </c>
      <c r="C26" s="20">
        <v>10400</v>
      </c>
      <c r="D26" s="20">
        <v>19020</v>
      </c>
      <c r="E26" s="20">
        <f t="shared" si="0"/>
        <v>84.533333333333331</v>
      </c>
    </row>
    <row r="27" spans="1:5" x14ac:dyDescent="0.35">
      <c r="A27" s="43" t="s">
        <v>44</v>
      </c>
      <c r="B27" s="28" t="s">
        <v>9</v>
      </c>
      <c r="C27" s="19">
        <v>6475</v>
      </c>
      <c r="D27" s="19">
        <v>11284</v>
      </c>
      <c r="E27" s="19">
        <f t="shared" si="0"/>
        <v>50.151111111111113</v>
      </c>
    </row>
    <row r="28" spans="1:5" x14ac:dyDescent="0.35">
      <c r="A28" s="33" t="s">
        <v>44</v>
      </c>
      <c r="B28" s="30" t="s">
        <v>17</v>
      </c>
      <c r="C28" s="20">
        <v>5868</v>
      </c>
      <c r="D28" s="20">
        <v>10227</v>
      </c>
      <c r="E28" s="20">
        <f t="shared" si="0"/>
        <v>45.453333333333333</v>
      </c>
    </row>
    <row r="29" spans="1:5" x14ac:dyDescent="0.35">
      <c r="A29" s="33" t="s">
        <v>44</v>
      </c>
      <c r="B29" s="30" t="s">
        <v>18</v>
      </c>
      <c r="C29" s="20">
        <v>6113</v>
      </c>
      <c r="D29" s="20">
        <v>10655</v>
      </c>
      <c r="E29" s="20">
        <f t="shared" si="0"/>
        <v>47.355555555555554</v>
      </c>
    </row>
    <row r="31" spans="1:5" x14ac:dyDescent="0.35">
      <c r="A31" s="1" t="s">
        <v>20</v>
      </c>
      <c r="B31" s="1"/>
    </row>
    <row r="32" spans="1:5" x14ac:dyDescent="0.35">
      <c r="A32" t="s">
        <v>23</v>
      </c>
    </row>
    <row r="33" spans="1:1" x14ac:dyDescent="0.35">
      <c r="A33" t="s">
        <v>41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1:E1"/>
    <mergeCell ref="A2:E2"/>
    <mergeCell ref="C3:E3"/>
    <mergeCell ref="A6:E6"/>
    <mergeCell ref="C4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1" workbookViewId="0">
      <selection activeCell="A35" sqref="A35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5" ht="23.5" x14ac:dyDescent="0.55000000000000004">
      <c r="A1" s="56" t="s">
        <v>52</v>
      </c>
      <c r="B1" s="56"/>
      <c r="C1" s="56"/>
      <c r="D1" s="56"/>
      <c r="E1" s="56"/>
    </row>
    <row r="2" spans="1:5" x14ac:dyDescent="0.35">
      <c r="A2" s="52" t="s">
        <v>48</v>
      </c>
      <c r="B2" s="52"/>
      <c r="C2" s="52"/>
      <c r="D2" s="52"/>
      <c r="E2" s="52"/>
    </row>
    <row r="3" spans="1:5" x14ac:dyDescent="0.35">
      <c r="A3" s="2" t="s">
        <v>14</v>
      </c>
      <c r="B3" s="5">
        <v>25</v>
      </c>
      <c r="C3" s="53" t="s">
        <v>25</v>
      </c>
      <c r="D3" s="54"/>
      <c r="E3" s="55"/>
    </row>
    <row r="4" spans="1:5" x14ac:dyDescent="0.35">
      <c r="A4" s="2" t="s">
        <v>24</v>
      </c>
      <c r="B4" s="17">
        <f>B3*0.28</f>
        <v>7.0000000000000009</v>
      </c>
      <c r="C4" s="53" t="s">
        <v>0</v>
      </c>
      <c r="D4" s="54"/>
      <c r="E4" s="55"/>
    </row>
    <row r="5" spans="1:5" x14ac:dyDescent="0.35">
      <c r="A5" s="52" t="s">
        <v>6</v>
      </c>
      <c r="B5" s="52"/>
      <c r="C5" s="52"/>
      <c r="D5" s="52"/>
      <c r="E5" s="52"/>
    </row>
    <row r="6" spans="1:5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5" ht="15" thickBot="1" x14ac:dyDescent="0.4">
      <c r="A7" s="13" t="s">
        <v>4</v>
      </c>
      <c r="B7" s="23" t="s">
        <v>15</v>
      </c>
      <c r="C7" s="51">
        <v>11460</v>
      </c>
      <c r="D7" s="51">
        <v>395560</v>
      </c>
      <c r="E7" s="18">
        <f>D7/($B$3^2)</f>
        <v>632.89599999999996</v>
      </c>
    </row>
    <row r="8" spans="1:5" ht="15" thickBot="1" x14ac:dyDescent="0.4">
      <c r="A8" s="13" t="s">
        <v>7</v>
      </c>
      <c r="B8" s="23" t="s">
        <v>16</v>
      </c>
      <c r="C8" s="15">
        <f>C7*0.56</f>
        <v>6417.6</v>
      </c>
      <c r="D8" s="15">
        <f>D7*0.56</f>
        <v>221513.60000000003</v>
      </c>
      <c r="E8" s="18">
        <f t="shared" ref="E8:E30" si="0">D8/($B$3^2)</f>
        <v>354.42176000000006</v>
      </c>
    </row>
    <row r="9" spans="1:5" x14ac:dyDescent="0.35">
      <c r="A9" s="6" t="s">
        <v>8</v>
      </c>
      <c r="B9" s="28" t="s">
        <v>9</v>
      </c>
      <c r="C9" s="8">
        <v>3332</v>
      </c>
      <c r="D9" s="8">
        <v>69681</v>
      </c>
      <c r="E9" s="19">
        <f t="shared" si="0"/>
        <v>111.4896</v>
      </c>
    </row>
    <row r="10" spans="1:5" x14ac:dyDescent="0.35">
      <c r="A10" s="9" t="s">
        <v>8</v>
      </c>
      <c r="B10" s="30" t="s">
        <v>17</v>
      </c>
      <c r="C10" s="4">
        <v>2485</v>
      </c>
      <c r="D10" s="4">
        <v>51974</v>
      </c>
      <c r="E10" s="20">
        <f t="shared" si="0"/>
        <v>83.1584</v>
      </c>
    </row>
    <row r="11" spans="1:5" ht="15" thickBot="1" x14ac:dyDescent="0.4">
      <c r="A11" s="10" t="s">
        <v>8</v>
      </c>
      <c r="B11" s="26" t="s">
        <v>18</v>
      </c>
      <c r="C11" s="12">
        <v>2067</v>
      </c>
      <c r="D11" s="12">
        <v>43216</v>
      </c>
      <c r="E11" s="21">
        <f t="shared" si="0"/>
        <v>69.145600000000002</v>
      </c>
    </row>
    <row r="12" spans="1:5" x14ac:dyDescent="0.35">
      <c r="A12" s="6" t="s">
        <v>10</v>
      </c>
      <c r="B12" s="28" t="s">
        <v>9</v>
      </c>
      <c r="C12" s="8">
        <v>4343</v>
      </c>
      <c r="D12" s="8">
        <v>97854</v>
      </c>
      <c r="E12" s="19">
        <f t="shared" si="0"/>
        <v>156.56639999999999</v>
      </c>
    </row>
    <row r="13" spans="1:5" x14ac:dyDescent="0.35">
      <c r="A13" s="9" t="s">
        <v>10</v>
      </c>
      <c r="B13" s="30" t="s">
        <v>17</v>
      </c>
      <c r="C13" s="4">
        <v>4222</v>
      </c>
      <c r="D13" s="4">
        <v>95134</v>
      </c>
      <c r="E13" s="20">
        <f t="shared" si="0"/>
        <v>152.21440000000001</v>
      </c>
    </row>
    <row r="14" spans="1:5" ht="15" thickBot="1" x14ac:dyDescent="0.4">
      <c r="A14" s="10" t="s">
        <v>10</v>
      </c>
      <c r="B14" s="26" t="s">
        <v>18</v>
      </c>
      <c r="C14" s="12">
        <v>3610</v>
      </c>
      <c r="D14" s="12">
        <v>81334</v>
      </c>
      <c r="E14" s="21">
        <f t="shared" si="0"/>
        <v>130.1344</v>
      </c>
    </row>
    <row r="15" spans="1:5" ht="15" thickBot="1" x14ac:dyDescent="0.4">
      <c r="A15" s="13" t="s">
        <v>11</v>
      </c>
      <c r="B15" s="23" t="s">
        <v>19</v>
      </c>
      <c r="C15" s="15">
        <v>4078</v>
      </c>
      <c r="D15" s="15">
        <v>82439</v>
      </c>
      <c r="E15" s="18">
        <f t="shared" si="0"/>
        <v>131.9024</v>
      </c>
    </row>
    <row r="16" spans="1:5" ht="15" thickBot="1" x14ac:dyDescent="0.4">
      <c r="A16" s="13" t="s">
        <v>12</v>
      </c>
      <c r="B16" s="23" t="s">
        <v>18</v>
      </c>
      <c r="C16" s="15">
        <v>5201</v>
      </c>
      <c r="D16" s="15">
        <v>102289</v>
      </c>
      <c r="E16" s="18">
        <f t="shared" si="0"/>
        <v>163.66239999999999</v>
      </c>
    </row>
    <row r="17" spans="1:5" x14ac:dyDescent="0.35">
      <c r="A17" s="6" t="s">
        <v>13</v>
      </c>
      <c r="B17" s="28" t="s">
        <v>9</v>
      </c>
      <c r="C17" s="8">
        <v>4776</v>
      </c>
      <c r="D17" s="8">
        <v>101296</v>
      </c>
      <c r="E17" s="19">
        <f t="shared" si="0"/>
        <v>162.0736</v>
      </c>
    </row>
    <row r="18" spans="1:5" x14ac:dyDescent="0.35">
      <c r="A18" s="9" t="s">
        <v>13</v>
      </c>
      <c r="B18" s="30" t="s">
        <v>17</v>
      </c>
      <c r="C18" s="4">
        <v>4419</v>
      </c>
      <c r="D18" s="4">
        <v>93717</v>
      </c>
      <c r="E18" s="20">
        <f t="shared" si="0"/>
        <v>149.94720000000001</v>
      </c>
    </row>
    <row r="19" spans="1:5" ht="15" thickBot="1" x14ac:dyDescent="0.4">
      <c r="A19" s="10" t="s">
        <v>13</v>
      </c>
      <c r="B19" s="26" t="s">
        <v>18</v>
      </c>
      <c r="C19" s="12">
        <v>2803</v>
      </c>
      <c r="D19" s="12">
        <v>59438</v>
      </c>
      <c r="E19" s="21">
        <f t="shared" si="0"/>
        <v>95.100800000000007</v>
      </c>
    </row>
    <row r="20" spans="1:5" x14ac:dyDescent="0.35">
      <c r="A20" s="33" t="s">
        <v>36</v>
      </c>
      <c r="B20" s="34" t="s">
        <v>9</v>
      </c>
      <c r="C20" s="35">
        <v>7027</v>
      </c>
      <c r="D20" s="35">
        <v>146612</v>
      </c>
      <c r="E20" s="35">
        <f t="shared" si="0"/>
        <v>234.57919999999999</v>
      </c>
    </row>
    <row r="21" spans="1:5" x14ac:dyDescent="0.35">
      <c r="A21" s="32" t="s">
        <v>36</v>
      </c>
      <c r="B21" s="30" t="s">
        <v>17</v>
      </c>
      <c r="C21" s="20">
        <v>6784</v>
      </c>
      <c r="D21" s="20">
        <v>141534</v>
      </c>
      <c r="E21" s="20">
        <f t="shared" si="0"/>
        <v>226.45439999999999</v>
      </c>
    </row>
    <row r="22" spans="1:5" ht="15" thickBot="1" x14ac:dyDescent="0.4">
      <c r="A22" s="36" t="s">
        <v>36</v>
      </c>
      <c r="B22" s="26" t="s">
        <v>18</v>
      </c>
      <c r="C22" s="21">
        <v>4096</v>
      </c>
      <c r="D22" s="21">
        <v>85732</v>
      </c>
      <c r="E22" s="21">
        <f t="shared" si="0"/>
        <v>137.1712</v>
      </c>
    </row>
    <row r="23" spans="1:5" x14ac:dyDescent="0.35">
      <c r="A23" s="33" t="s">
        <v>37</v>
      </c>
      <c r="B23" s="34" t="s">
        <v>9</v>
      </c>
      <c r="C23" s="35">
        <v>7882</v>
      </c>
      <c r="D23" s="35">
        <v>156064</v>
      </c>
      <c r="E23" s="35">
        <f t="shared" si="0"/>
        <v>249.70240000000001</v>
      </c>
    </row>
    <row r="24" spans="1:5" x14ac:dyDescent="0.35">
      <c r="A24" s="32" t="s">
        <v>37</v>
      </c>
      <c r="B24" s="30" t="s">
        <v>17</v>
      </c>
      <c r="C24" s="20">
        <v>4668</v>
      </c>
      <c r="D24" s="20">
        <v>88508</v>
      </c>
      <c r="E24" s="20">
        <f t="shared" si="0"/>
        <v>141.61279999999999</v>
      </c>
    </row>
    <row r="25" spans="1:5" ht="15" thickBot="1" x14ac:dyDescent="0.4">
      <c r="A25" s="36" t="s">
        <v>37</v>
      </c>
      <c r="B25" s="30" t="s">
        <v>18</v>
      </c>
      <c r="C25" s="20">
        <v>7565</v>
      </c>
      <c r="D25" s="20">
        <v>150079</v>
      </c>
      <c r="E25" s="20">
        <f t="shared" si="0"/>
        <v>240.12639999999999</v>
      </c>
    </row>
    <row r="26" spans="1:5" x14ac:dyDescent="0.35">
      <c r="A26" s="33" t="s">
        <v>44</v>
      </c>
      <c r="B26" s="28" t="s">
        <v>9</v>
      </c>
      <c r="C26" s="19">
        <v>4689</v>
      </c>
      <c r="D26" s="19">
        <v>98331</v>
      </c>
      <c r="E26" s="19">
        <f t="shared" si="0"/>
        <v>157.3296</v>
      </c>
    </row>
    <row r="27" spans="1:5" x14ac:dyDescent="0.35">
      <c r="A27" s="33" t="s">
        <v>44</v>
      </c>
      <c r="B27" s="30" t="s">
        <v>17</v>
      </c>
      <c r="C27" s="20">
        <v>4254</v>
      </c>
      <c r="D27" s="20">
        <v>88612</v>
      </c>
      <c r="E27" s="20">
        <f t="shared" si="0"/>
        <v>141.7792</v>
      </c>
    </row>
    <row r="28" spans="1:5" ht="15" thickBot="1" x14ac:dyDescent="0.4">
      <c r="A28" s="40" t="s">
        <v>44</v>
      </c>
      <c r="B28" s="41" t="s">
        <v>18</v>
      </c>
      <c r="C28" s="42">
        <v>4422</v>
      </c>
      <c r="D28" s="42">
        <v>92379</v>
      </c>
      <c r="E28" s="42">
        <f t="shared" si="0"/>
        <v>147.8064</v>
      </c>
    </row>
    <row r="29" spans="1:5" x14ac:dyDescent="0.35">
      <c r="A29" s="43" t="s">
        <v>47</v>
      </c>
      <c r="B29" s="28" t="s">
        <v>19</v>
      </c>
      <c r="C29" s="48">
        <v>7625</v>
      </c>
      <c r="D29" s="48">
        <v>189700</v>
      </c>
      <c r="E29" s="19">
        <f t="shared" si="0"/>
        <v>303.52</v>
      </c>
    </row>
    <row r="30" spans="1:5" x14ac:dyDescent="0.35">
      <c r="A30" s="33" t="s">
        <v>49</v>
      </c>
      <c r="B30" s="30" t="s">
        <v>19</v>
      </c>
      <c r="C30" s="20">
        <v>5725</v>
      </c>
      <c r="D30" s="20">
        <v>142404</v>
      </c>
      <c r="E30" s="20">
        <f t="shared" si="0"/>
        <v>227.84639999999999</v>
      </c>
    </row>
    <row r="31" spans="1:5" x14ac:dyDescent="0.35">
      <c r="A31" s="44"/>
    </row>
    <row r="32" spans="1:5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1:E1"/>
    <mergeCell ref="A2:E2"/>
    <mergeCell ref="C3:E3"/>
    <mergeCell ref="C4:E4"/>
    <mergeCell ref="A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1" workbookViewId="0">
      <selection activeCell="A35" sqref="A35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5" ht="23.5" x14ac:dyDescent="0.55000000000000004">
      <c r="A1" s="56" t="s">
        <v>53</v>
      </c>
      <c r="B1" s="56"/>
      <c r="C1" s="56"/>
      <c r="D1" s="56"/>
      <c r="E1" s="56"/>
    </row>
    <row r="2" spans="1:5" x14ac:dyDescent="0.35">
      <c r="A2" s="52" t="s">
        <v>48</v>
      </c>
      <c r="B2" s="52"/>
      <c r="C2" s="52"/>
      <c r="D2" s="52"/>
      <c r="E2" s="52"/>
    </row>
    <row r="3" spans="1:5" x14ac:dyDescent="0.35">
      <c r="A3" s="2" t="s">
        <v>14</v>
      </c>
      <c r="B3" s="5">
        <v>25</v>
      </c>
      <c r="C3" s="53" t="s">
        <v>25</v>
      </c>
      <c r="D3" s="54"/>
      <c r="E3" s="55"/>
    </row>
    <row r="4" spans="1:5" x14ac:dyDescent="0.35">
      <c r="A4" s="2" t="s">
        <v>24</v>
      </c>
      <c r="B4" s="17">
        <f>B3*0.41</f>
        <v>10.25</v>
      </c>
      <c r="C4" s="53" t="s">
        <v>0</v>
      </c>
      <c r="D4" s="54"/>
      <c r="E4" s="55"/>
    </row>
    <row r="5" spans="1:5" x14ac:dyDescent="0.35">
      <c r="A5" s="52" t="s">
        <v>6</v>
      </c>
      <c r="B5" s="52"/>
      <c r="C5" s="52"/>
      <c r="D5" s="52"/>
      <c r="E5" s="52"/>
    </row>
    <row r="6" spans="1:5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5" ht="15" thickBot="1" x14ac:dyDescent="0.4">
      <c r="A7" s="13" t="s">
        <v>4</v>
      </c>
      <c r="B7" s="23" t="s">
        <v>15</v>
      </c>
      <c r="C7" s="50">
        <v>11460</v>
      </c>
      <c r="D7" s="8">
        <v>181685</v>
      </c>
      <c r="E7" s="8">
        <f>D7/($B$3^2)</f>
        <v>290.69600000000003</v>
      </c>
    </row>
    <row r="8" spans="1:5" ht="15" thickBot="1" x14ac:dyDescent="0.4">
      <c r="A8" s="6" t="s">
        <v>7</v>
      </c>
      <c r="B8" s="23" t="s">
        <v>16</v>
      </c>
      <c r="C8" s="8">
        <f>C7*0.56</f>
        <v>6417.6</v>
      </c>
      <c r="D8" s="8">
        <f>D7*0.56</f>
        <v>101743.6</v>
      </c>
      <c r="E8" s="19">
        <f t="shared" ref="E8:E30" si="0">D8/($B$3^2)</f>
        <v>162.78976</v>
      </c>
    </row>
    <row r="9" spans="1:5" x14ac:dyDescent="0.35">
      <c r="A9" s="6" t="s">
        <v>8</v>
      </c>
      <c r="B9" s="28" t="s">
        <v>9</v>
      </c>
      <c r="C9" s="8">
        <v>3709</v>
      </c>
      <c r="D9" s="8">
        <v>36294</v>
      </c>
      <c r="E9" s="19">
        <f t="shared" si="0"/>
        <v>58.070399999999999</v>
      </c>
    </row>
    <row r="10" spans="1:5" x14ac:dyDescent="0.35">
      <c r="A10" s="9" t="s">
        <v>8</v>
      </c>
      <c r="B10" s="30" t="s">
        <v>17</v>
      </c>
      <c r="C10" s="4">
        <v>2766</v>
      </c>
      <c r="D10" s="4">
        <v>27072</v>
      </c>
      <c r="E10" s="20">
        <f t="shared" si="0"/>
        <v>43.315199999999997</v>
      </c>
    </row>
    <row r="11" spans="1:5" ht="15" thickBot="1" x14ac:dyDescent="0.4">
      <c r="A11" s="10" t="s">
        <v>8</v>
      </c>
      <c r="B11" s="26" t="s">
        <v>18</v>
      </c>
      <c r="C11" s="12">
        <v>2300</v>
      </c>
      <c r="D11" s="12">
        <v>22510</v>
      </c>
      <c r="E11" s="21">
        <f t="shared" si="0"/>
        <v>36.015999999999998</v>
      </c>
    </row>
    <row r="12" spans="1:5" x14ac:dyDescent="0.35">
      <c r="A12" s="6" t="s">
        <v>10</v>
      </c>
      <c r="B12" s="28" t="s">
        <v>9</v>
      </c>
      <c r="C12" s="8">
        <v>4836</v>
      </c>
      <c r="D12" s="8">
        <v>49279</v>
      </c>
      <c r="E12" s="19">
        <f t="shared" si="0"/>
        <v>78.846400000000003</v>
      </c>
    </row>
    <row r="13" spans="1:5" x14ac:dyDescent="0.35">
      <c r="A13" s="9" t="s">
        <v>10</v>
      </c>
      <c r="B13" s="30" t="s">
        <v>17</v>
      </c>
      <c r="C13" s="4">
        <v>4701</v>
      </c>
      <c r="D13" s="4">
        <v>47909</v>
      </c>
      <c r="E13" s="20">
        <f t="shared" si="0"/>
        <v>76.654399999999995</v>
      </c>
    </row>
    <row r="14" spans="1:5" ht="15" thickBot="1" x14ac:dyDescent="0.4">
      <c r="A14" s="10" t="s">
        <v>10</v>
      </c>
      <c r="B14" s="26" t="s">
        <v>18</v>
      </c>
      <c r="C14" s="12">
        <v>4019</v>
      </c>
      <c r="D14" s="12">
        <v>40960</v>
      </c>
      <c r="E14" s="21">
        <f t="shared" si="0"/>
        <v>65.536000000000001</v>
      </c>
    </row>
    <row r="15" spans="1:5" ht="15" thickBot="1" x14ac:dyDescent="0.4">
      <c r="A15" s="13" t="s">
        <v>11</v>
      </c>
      <c r="B15" s="23" t="s">
        <v>19</v>
      </c>
      <c r="C15" s="15">
        <v>4659</v>
      </c>
      <c r="D15" s="15">
        <v>43954</v>
      </c>
      <c r="E15" s="18">
        <f t="shared" si="0"/>
        <v>70.326400000000007</v>
      </c>
    </row>
    <row r="16" spans="1:5" ht="15" thickBot="1" x14ac:dyDescent="0.4">
      <c r="A16" s="13" t="s">
        <v>12</v>
      </c>
      <c r="B16" s="23" t="s">
        <v>18</v>
      </c>
      <c r="C16" s="15">
        <v>6044</v>
      </c>
      <c r="D16" s="15">
        <v>60401</v>
      </c>
      <c r="E16" s="18">
        <f t="shared" si="0"/>
        <v>96.641599999999997</v>
      </c>
    </row>
    <row r="17" spans="1:10" x14ac:dyDescent="0.35">
      <c r="A17" s="6" t="s">
        <v>13</v>
      </c>
      <c r="B17" s="28" t="s">
        <v>9</v>
      </c>
      <c r="C17" s="8">
        <v>5316</v>
      </c>
      <c r="D17" s="8">
        <v>52762</v>
      </c>
      <c r="E17" s="19">
        <f t="shared" si="0"/>
        <v>84.419200000000004</v>
      </c>
    </row>
    <row r="18" spans="1:10" x14ac:dyDescent="0.35">
      <c r="A18" s="9" t="s">
        <v>13</v>
      </c>
      <c r="B18" s="30" t="s">
        <v>17</v>
      </c>
      <c r="C18" s="4">
        <v>4918</v>
      </c>
      <c r="D18" s="4">
        <v>48814</v>
      </c>
      <c r="E18" s="20">
        <f t="shared" si="0"/>
        <v>78.102400000000003</v>
      </c>
    </row>
    <row r="19" spans="1:10" ht="15" thickBot="1" x14ac:dyDescent="0.4">
      <c r="A19" s="10" t="s">
        <v>13</v>
      </c>
      <c r="B19" s="26" t="s">
        <v>18</v>
      </c>
      <c r="C19" s="12">
        <v>3119</v>
      </c>
      <c r="D19" s="12">
        <v>30959</v>
      </c>
      <c r="E19" s="21">
        <f t="shared" si="0"/>
        <v>49.534399999999998</v>
      </c>
      <c r="J19" s="49"/>
    </row>
    <row r="20" spans="1:10" x14ac:dyDescent="0.35">
      <c r="A20" s="33" t="s">
        <v>36</v>
      </c>
      <c r="B20" s="34" t="s">
        <v>9</v>
      </c>
      <c r="C20" s="35">
        <v>7997</v>
      </c>
      <c r="D20" s="35">
        <v>79528</v>
      </c>
      <c r="E20" s="35">
        <f t="shared" si="0"/>
        <v>127.2448</v>
      </c>
    </row>
    <row r="21" spans="1:10" x14ac:dyDescent="0.35">
      <c r="A21" s="32" t="s">
        <v>36</v>
      </c>
      <c r="B21" s="30" t="s">
        <v>17</v>
      </c>
      <c r="C21" s="20">
        <v>7721</v>
      </c>
      <c r="D21" s="20">
        <v>76774</v>
      </c>
      <c r="E21" s="20">
        <f t="shared" si="0"/>
        <v>122.83839999999999</v>
      </c>
    </row>
    <row r="22" spans="1:10" ht="15" thickBot="1" x14ac:dyDescent="0.4">
      <c r="A22" s="36" t="s">
        <v>36</v>
      </c>
      <c r="B22" s="26" t="s">
        <v>18</v>
      </c>
      <c r="C22" s="21">
        <v>4662</v>
      </c>
      <c r="D22" s="21">
        <v>46504</v>
      </c>
      <c r="E22" s="21">
        <f t="shared" si="0"/>
        <v>74.406400000000005</v>
      </c>
    </row>
    <row r="23" spans="1:10" x14ac:dyDescent="0.35">
      <c r="A23" s="33" t="s">
        <v>37</v>
      </c>
      <c r="B23" s="34" t="s">
        <v>9</v>
      </c>
      <c r="C23" s="35">
        <v>9023</v>
      </c>
      <c r="D23" s="35">
        <v>86807</v>
      </c>
      <c r="E23" s="35">
        <f t="shared" si="0"/>
        <v>138.8912</v>
      </c>
    </row>
    <row r="24" spans="1:10" x14ac:dyDescent="0.35">
      <c r="A24" s="32" t="s">
        <v>37</v>
      </c>
      <c r="B24" s="30" t="s">
        <v>17</v>
      </c>
      <c r="C24" s="20">
        <v>5344</v>
      </c>
      <c r="D24" s="20">
        <v>49230</v>
      </c>
      <c r="E24" s="20">
        <f t="shared" si="0"/>
        <v>78.768000000000001</v>
      </c>
    </row>
    <row r="25" spans="1:10" ht="15" thickBot="1" x14ac:dyDescent="0.4">
      <c r="A25" s="36" t="s">
        <v>37</v>
      </c>
      <c r="B25" s="30" t="s">
        <v>18</v>
      </c>
      <c r="C25" s="20">
        <v>8660</v>
      </c>
      <c r="D25" s="20">
        <v>83478</v>
      </c>
      <c r="E25" s="20">
        <f t="shared" si="0"/>
        <v>133.56479999999999</v>
      </c>
    </row>
    <row r="26" spans="1:10" x14ac:dyDescent="0.35">
      <c r="A26" s="33" t="s">
        <v>44</v>
      </c>
      <c r="B26" s="28" t="s">
        <v>9</v>
      </c>
      <c r="C26" s="19">
        <v>5368</v>
      </c>
      <c r="D26" s="19">
        <v>54694</v>
      </c>
      <c r="E26" s="19">
        <f t="shared" si="0"/>
        <v>87.510400000000004</v>
      </c>
      <c r="I26" s="49"/>
    </row>
    <row r="27" spans="1:10" x14ac:dyDescent="0.35">
      <c r="A27" s="33" t="s">
        <v>44</v>
      </c>
      <c r="B27" s="30" t="s">
        <v>17</v>
      </c>
      <c r="C27" s="20">
        <v>4870</v>
      </c>
      <c r="D27" s="20">
        <v>49288</v>
      </c>
      <c r="E27" s="20">
        <f t="shared" si="0"/>
        <v>78.860799999999998</v>
      </c>
      <c r="I27" s="49"/>
    </row>
    <row r="28" spans="1:10" ht="15" thickBot="1" x14ac:dyDescent="0.4">
      <c r="A28" s="47" t="s">
        <v>44</v>
      </c>
      <c r="B28" s="41" t="s">
        <v>18</v>
      </c>
      <c r="C28" s="42">
        <v>5062</v>
      </c>
      <c r="D28" s="42">
        <v>51384</v>
      </c>
      <c r="E28" s="42">
        <f t="shared" si="0"/>
        <v>82.214399999999998</v>
      </c>
    </row>
    <row r="29" spans="1:10" x14ac:dyDescent="0.35">
      <c r="A29" s="43" t="s">
        <v>50</v>
      </c>
      <c r="B29" s="28" t="s">
        <v>19</v>
      </c>
      <c r="C29" s="19">
        <v>7885</v>
      </c>
      <c r="D29" s="19">
        <v>110900</v>
      </c>
      <c r="E29" s="19">
        <f t="shared" si="0"/>
        <v>177.44</v>
      </c>
    </row>
    <row r="30" spans="1:10" x14ac:dyDescent="0.35">
      <c r="A30" s="33" t="s">
        <v>49</v>
      </c>
      <c r="B30" s="30" t="s">
        <v>19</v>
      </c>
      <c r="C30" s="20">
        <v>5920</v>
      </c>
      <c r="D30" s="20">
        <v>83239</v>
      </c>
      <c r="E30" s="20">
        <f t="shared" si="0"/>
        <v>133.1824</v>
      </c>
      <c r="I30" s="49"/>
    </row>
    <row r="31" spans="1:10" x14ac:dyDescent="0.35">
      <c r="A31" s="44"/>
    </row>
    <row r="32" spans="1:10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1:E1"/>
    <mergeCell ref="A2:E2"/>
    <mergeCell ref="C3:E3"/>
    <mergeCell ref="C4:E4"/>
    <mergeCell ref="A5:E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2" workbookViewId="0">
      <selection activeCell="A35" sqref="A35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5" ht="23.5" x14ac:dyDescent="0.55000000000000004">
      <c r="A1" s="56" t="s">
        <v>54</v>
      </c>
      <c r="B1" s="56"/>
      <c r="C1" s="56"/>
      <c r="D1" s="56"/>
      <c r="E1" s="56"/>
    </row>
    <row r="2" spans="1:5" x14ac:dyDescent="0.35">
      <c r="A2" s="52" t="s">
        <v>48</v>
      </c>
      <c r="B2" s="52"/>
      <c r="C2" s="52"/>
      <c r="D2" s="52"/>
      <c r="E2" s="52"/>
    </row>
    <row r="3" spans="1:5" x14ac:dyDescent="0.35">
      <c r="A3" s="2" t="s">
        <v>14</v>
      </c>
      <c r="B3" s="5">
        <v>25</v>
      </c>
      <c r="C3" s="53" t="s">
        <v>25</v>
      </c>
      <c r="D3" s="54"/>
      <c r="E3" s="55"/>
    </row>
    <row r="4" spans="1:5" x14ac:dyDescent="0.35">
      <c r="A4" s="2" t="s">
        <v>24</v>
      </c>
      <c r="B4" s="17">
        <f>B3*0.56</f>
        <v>14.000000000000002</v>
      </c>
      <c r="C4" s="53" t="s">
        <v>0</v>
      </c>
      <c r="D4" s="54"/>
      <c r="E4" s="55"/>
    </row>
    <row r="5" spans="1:5" x14ac:dyDescent="0.35">
      <c r="A5" s="52" t="s">
        <v>6</v>
      </c>
      <c r="B5" s="52"/>
      <c r="C5" s="52"/>
      <c r="D5" s="52"/>
      <c r="E5" s="52"/>
    </row>
    <row r="6" spans="1:5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5" ht="15" thickBot="1" x14ac:dyDescent="0.4">
      <c r="A7" s="13" t="s">
        <v>4</v>
      </c>
      <c r="B7" s="23" t="s">
        <v>15</v>
      </c>
      <c r="C7" s="15">
        <v>11960</v>
      </c>
      <c r="D7" s="15">
        <v>105690</v>
      </c>
      <c r="E7" s="18">
        <f>D7/($B$3^2)</f>
        <v>169.10400000000001</v>
      </c>
    </row>
    <row r="8" spans="1:5" ht="15" thickBot="1" x14ac:dyDescent="0.4">
      <c r="A8" s="13" t="s">
        <v>7</v>
      </c>
      <c r="B8" s="23" t="s">
        <v>16</v>
      </c>
      <c r="C8" s="15">
        <f>C7*0.56</f>
        <v>6697.6</v>
      </c>
      <c r="D8" s="15">
        <f>D7*0.56</f>
        <v>59186.400000000009</v>
      </c>
      <c r="E8" s="18">
        <f t="shared" ref="E8:E30" si="0">D8/($B$3^2)</f>
        <v>94.698240000000013</v>
      </c>
    </row>
    <row r="9" spans="1:5" x14ac:dyDescent="0.35">
      <c r="A9" s="6" t="s">
        <v>8</v>
      </c>
      <c r="B9" s="28" t="s">
        <v>9</v>
      </c>
      <c r="C9" s="8">
        <v>3399</v>
      </c>
      <c r="D9" s="8">
        <v>22335</v>
      </c>
      <c r="E9" s="19">
        <f t="shared" si="0"/>
        <v>35.735999999999997</v>
      </c>
    </row>
    <row r="10" spans="1:5" x14ac:dyDescent="0.35">
      <c r="A10" s="9" t="s">
        <v>8</v>
      </c>
      <c r="B10" s="30" t="s">
        <v>17</v>
      </c>
      <c r="C10" s="4">
        <v>2535</v>
      </c>
      <c r="D10" s="4">
        <v>16660</v>
      </c>
      <c r="E10" s="20">
        <f t="shared" si="0"/>
        <v>26.655999999999999</v>
      </c>
    </row>
    <row r="11" spans="1:5" ht="15" thickBot="1" x14ac:dyDescent="0.4">
      <c r="A11" s="10" t="s">
        <v>8</v>
      </c>
      <c r="B11" s="26" t="s">
        <v>18</v>
      </c>
      <c r="C11" s="12">
        <v>2108</v>
      </c>
      <c r="D11" s="12">
        <v>13852</v>
      </c>
      <c r="E11" s="21">
        <f t="shared" si="0"/>
        <v>22.1632</v>
      </c>
    </row>
    <row r="12" spans="1:5" x14ac:dyDescent="0.35">
      <c r="A12" s="6" t="s">
        <v>10</v>
      </c>
      <c r="B12" s="28" t="s">
        <v>9</v>
      </c>
      <c r="C12" s="8">
        <v>4537</v>
      </c>
      <c r="D12" s="8">
        <v>28574</v>
      </c>
      <c r="E12" s="19">
        <f t="shared" si="0"/>
        <v>45.718400000000003</v>
      </c>
    </row>
    <row r="13" spans="1:5" x14ac:dyDescent="0.35">
      <c r="A13" s="9" t="s">
        <v>10</v>
      </c>
      <c r="B13" s="30" t="s">
        <v>17</v>
      </c>
      <c r="C13" s="4">
        <v>4411</v>
      </c>
      <c r="D13" s="4">
        <v>27779</v>
      </c>
      <c r="E13" s="20">
        <f t="shared" si="0"/>
        <v>44.446399999999997</v>
      </c>
    </row>
    <row r="14" spans="1:5" ht="15" thickBot="1" x14ac:dyDescent="0.4">
      <c r="A14" s="10" t="s">
        <v>10</v>
      </c>
      <c r="B14" s="26" t="s">
        <v>18</v>
      </c>
      <c r="C14" s="12">
        <v>3771</v>
      </c>
      <c r="D14" s="12">
        <v>23750</v>
      </c>
      <c r="E14" s="21">
        <f t="shared" si="0"/>
        <v>38</v>
      </c>
    </row>
    <row r="15" spans="1:5" ht="15" thickBot="1" x14ac:dyDescent="0.4">
      <c r="A15" s="13" t="s">
        <v>11</v>
      </c>
      <c r="B15" s="23" t="s">
        <v>19</v>
      </c>
      <c r="C15" s="15">
        <v>4258</v>
      </c>
      <c r="D15" s="15">
        <v>25794</v>
      </c>
      <c r="E15" s="18">
        <f t="shared" si="0"/>
        <v>41.270400000000002</v>
      </c>
    </row>
    <row r="16" spans="1:5" ht="15" thickBot="1" x14ac:dyDescent="0.4">
      <c r="A16" s="13" t="s">
        <v>12</v>
      </c>
      <c r="B16" s="23" t="s">
        <v>18</v>
      </c>
      <c r="C16" s="15">
        <v>5500</v>
      </c>
      <c r="D16" s="15">
        <v>33903</v>
      </c>
      <c r="E16" s="18">
        <f t="shared" si="0"/>
        <v>54.244799999999998</v>
      </c>
    </row>
    <row r="17" spans="1:5" x14ac:dyDescent="0.35">
      <c r="A17" s="6" t="s">
        <v>13</v>
      </c>
      <c r="B17" s="28" t="s">
        <v>9</v>
      </c>
      <c r="C17" s="8">
        <v>4871</v>
      </c>
      <c r="D17" s="8">
        <v>32469</v>
      </c>
      <c r="E17" s="19">
        <f t="shared" si="0"/>
        <v>51.950400000000002</v>
      </c>
    </row>
    <row r="18" spans="1:5" x14ac:dyDescent="0.35">
      <c r="A18" s="9" t="s">
        <v>13</v>
      </c>
      <c r="B18" s="30" t="s">
        <v>17</v>
      </c>
      <c r="C18" s="4">
        <v>4507</v>
      </c>
      <c r="D18" s="4">
        <v>30039</v>
      </c>
      <c r="E18" s="20">
        <f t="shared" si="0"/>
        <v>48.062399999999997</v>
      </c>
    </row>
    <row r="19" spans="1:5" ht="15" thickBot="1" x14ac:dyDescent="0.4">
      <c r="A19" s="10" t="s">
        <v>13</v>
      </c>
      <c r="B19" s="26" t="s">
        <v>18</v>
      </c>
      <c r="C19" s="12">
        <v>2858</v>
      </c>
      <c r="D19" s="12">
        <v>19052</v>
      </c>
      <c r="E19" s="21">
        <f t="shared" si="0"/>
        <v>30.4832</v>
      </c>
    </row>
    <row r="20" spans="1:5" x14ac:dyDescent="0.35">
      <c r="A20" s="33" t="s">
        <v>36</v>
      </c>
      <c r="B20" s="34" t="s">
        <v>9</v>
      </c>
      <c r="C20" s="35">
        <v>7614</v>
      </c>
      <c r="D20" s="35">
        <v>46996</v>
      </c>
      <c r="E20" s="35">
        <f t="shared" si="0"/>
        <v>75.193600000000004</v>
      </c>
    </row>
    <row r="21" spans="1:5" x14ac:dyDescent="0.35">
      <c r="A21" s="32" t="s">
        <v>36</v>
      </c>
      <c r="B21" s="30" t="s">
        <v>17</v>
      </c>
      <c r="C21" s="20">
        <v>7351</v>
      </c>
      <c r="D21" s="20">
        <v>45369</v>
      </c>
      <c r="E21" s="20">
        <f t="shared" si="0"/>
        <v>72.590400000000002</v>
      </c>
    </row>
    <row r="22" spans="1:5" ht="15" thickBot="1" x14ac:dyDescent="0.4">
      <c r="A22" s="36" t="s">
        <v>36</v>
      </c>
      <c r="B22" s="26" t="s">
        <v>18</v>
      </c>
      <c r="C22" s="21">
        <v>4438</v>
      </c>
      <c r="D22" s="21">
        <v>27481</v>
      </c>
      <c r="E22" s="21">
        <f t="shared" si="0"/>
        <v>43.9696</v>
      </c>
    </row>
    <row r="23" spans="1:5" x14ac:dyDescent="0.35">
      <c r="A23" s="33" t="s">
        <v>37</v>
      </c>
      <c r="B23" s="34" t="s">
        <v>9</v>
      </c>
      <c r="C23" s="35">
        <v>8543</v>
      </c>
      <c r="D23" s="35">
        <v>51614</v>
      </c>
      <c r="E23" s="35">
        <f t="shared" si="0"/>
        <v>82.582400000000007</v>
      </c>
    </row>
    <row r="24" spans="1:5" x14ac:dyDescent="0.35">
      <c r="A24" s="32" t="s">
        <v>37</v>
      </c>
      <c r="B24" s="30" t="s">
        <v>17</v>
      </c>
      <c r="C24" s="20">
        <v>5060</v>
      </c>
      <c r="D24" s="20">
        <v>29272</v>
      </c>
      <c r="E24" s="20">
        <f t="shared" si="0"/>
        <v>46.8352</v>
      </c>
    </row>
    <row r="25" spans="1:5" ht="15" thickBot="1" x14ac:dyDescent="0.4">
      <c r="A25" s="36" t="s">
        <v>37</v>
      </c>
      <c r="B25" s="30" t="s">
        <v>18</v>
      </c>
      <c r="C25" s="20">
        <v>8199</v>
      </c>
      <c r="D25" s="20">
        <v>49635</v>
      </c>
      <c r="E25" s="20">
        <f t="shared" si="0"/>
        <v>79.415999999999997</v>
      </c>
    </row>
    <row r="26" spans="1:5" x14ac:dyDescent="0.35">
      <c r="A26" s="33" t="s">
        <v>44</v>
      </c>
      <c r="B26" s="28" t="s">
        <v>9</v>
      </c>
      <c r="C26" s="19">
        <v>5083</v>
      </c>
      <c r="D26" s="19">
        <v>32520</v>
      </c>
      <c r="E26" s="19">
        <f t="shared" si="0"/>
        <v>52.031999999999996</v>
      </c>
    </row>
    <row r="27" spans="1:5" x14ac:dyDescent="0.35">
      <c r="A27" s="33" t="s">
        <v>44</v>
      </c>
      <c r="B27" s="30" t="s">
        <v>17</v>
      </c>
      <c r="C27" s="20">
        <v>4611</v>
      </c>
      <c r="D27" s="20">
        <v>29306</v>
      </c>
      <c r="E27" s="20">
        <f t="shared" si="0"/>
        <v>46.889600000000002</v>
      </c>
    </row>
    <row r="28" spans="1:5" ht="15" thickBot="1" x14ac:dyDescent="0.4">
      <c r="A28" s="47" t="s">
        <v>44</v>
      </c>
      <c r="B28" s="41" t="s">
        <v>18</v>
      </c>
      <c r="C28" s="42">
        <v>4793</v>
      </c>
      <c r="D28" s="42">
        <v>30552</v>
      </c>
      <c r="E28" s="42">
        <f t="shared" si="0"/>
        <v>48.883200000000002</v>
      </c>
    </row>
    <row r="29" spans="1:5" x14ac:dyDescent="0.35">
      <c r="A29" s="43" t="s">
        <v>46</v>
      </c>
      <c r="B29" s="28" t="s">
        <v>19</v>
      </c>
      <c r="C29" s="19">
        <v>7413</v>
      </c>
      <c r="D29" s="19">
        <v>62100</v>
      </c>
      <c r="E29" s="19">
        <f t="shared" si="0"/>
        <v>99.36</v>
      </c>
    </row>
    <row r="30" spans="1:5" x14ac:dyDescent="0.35">
      <c r="A30" s="33" t="s">
        <v>49</v>
      </c>
      <c r="B30" s="30" t="s">
        <v>19</v>
      </c>
      <c r="C30" s="20">
        <v>5566</v>
      </c>
      <c r="D30" s="20">
        <v>46641</v>
      </c>
      <c r="E30" s="20">
        <f t="shared" si="0"/>
        <v>74.625600000000006</v>
      </c>
    </row>
    <row r="31" spans="1:5" x14ac:dyDescent="0.35">
      <c r="A31" s="44"/>
      <c r="B31" s="45"/>
    </row>
    <row r="32" spans="1:5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1:E1"/>
    <mergeCell ref="A2:E2"/>
    <mergeCell ref="C3:E3"/>
    <mergeCell ref="C4:E4"/>
    <mergeCell ref="A5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3" workbookViewId="0">
      <selection activeCell="A35" sqref="A35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5" ht="23.5" x14ac:dyDescent="0.55000000000000004">
      <c r="A1" s="56" t="s">
        <v>55</v>
      </c>
      <c r="B1" s="56"/>
      <c r="C1" s="56"/>
      <c r="D1" s="56"/>
      <c r="E1" s="56"/>
    </row>
    <row r="2" spans="1:5" x14ac:dyDescent="0.35">
      <c r="A2" s="52" t="s">
        <v>48</v>
      </c>
      <c r="B2" s="52"/>
      <c r="C2" s="52"/>
      <c r="D2" s="52"/>
      <c r="E2" s="52"/>
    </row>
    <row r="3" spans="1:5" x14ac:dyDescent="0.35">
      <c r="A3" s="2" t="s">
        <v>14</v>
      </c>
      <c r="B3" s="5">
        <v>25</v>
      </c>
      <c r="C3" s="53" t="s">
        <v>25</v>
      </c>
      <c r="D3" s="54"/>
      <c r="E3" s="55"/>
    </row>
    <row r="4" spans="1:5" x14ac:dyDescent="0.35">
      <c r="A4" s="2" t="s">
        <v>24</v>
      </c>
      <c r="B4" s="17">
        <f>B3*0.49</f>
        <v>12.25</v>
      </c>
      <c r="C4" s="53" t="s">
        <v>0</v>
      </c>
      <c r="D4" s="54"/>
      <c r="E4" s="55"/>
    </row>
    <row r="5" spans="1:5" x14ac:dyDescent="0.35">
      <c r="A5" s="52" t="s">
        <v>6</v>
      </c>
      <c r="B5" s="52"/>
      <c r="C5" s="52"/>
      <c r="D5" s="52"/>
      <c r="E5" s="52"/>
    </row>
    <row r="6" spans="1:5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5" ht="15" thickBot="1" x14ac:dyDescent="0.4">
      <c r="A7" s="13" t="s">
        <v>4</v>
      </c>
      <c r="B7" s="23" t="s">
        <v>15</v>
      </c>
      <c r="C7" s="15">
        <v>15035</v>
      </c>
      <c r="D7" s="15">
        <v>150745</v>
      </c>
      <c r="E7" s="18">
        <f>D7/($B$3^2)</f>
        <v>241.19200000000001</v>
      </c>
    </row>
    <row r="8" spans="1:5" ht="15" thickBot="1" x14ac:dyDescent="0.4">
      <c r="A8" s="13" t="s">
        <v>7</v>
      </c>
      <c r="B8" s="23" t="s">
        <v>16</v>
      </c>
      <c r="C8" s="15">
        <f>C7*0.56</f>
        <v>8419.6</v>
      </c>
      <c r="D8" s="15">
        <f>D7*0.56</f>
        <v>84417.200000000012</v>
      </c>
      <c r="E8" s="18">
        <f t="shared" ref="E8:E30" si="0">D8/($B$3^2)</f>
        <v>135.06752000000003</v>
      </c>
    </row>
    <row r="9" spans="1:5" x14ac:dyDescent="0.35">
      <c r="A9" s="6" t="s">
        <v>8</v>
      </c>
      <c r="B9" s="28" t="s">
        <v>9</v>
      </c>
      <c r="C9" s="8">
        <v>4063</v>
      </c>
      <c r="D9" s="8">
        <v>26755</v>
      </c>
      <c r="E9" s="19">
        <f t="shared" si="0"/>
        <v>42.808</v>
      </c>
    </row>
    <row r="10" spans="1:5" x14ac:dyDescent="0.35">
      <c r="A10" s="9" t="s">
        <v>8</v>
      </c>
      <c r="B10" s="30" t="s">
        <v>17</v>
      </c>
      <c r="C10" s="4">
        <v>3030</v>
      </c>
      <c r="D10" s="4">
        <v>19957</v>
      </c>
      <c r="E10" s="20">
        <f t="shared" si="0"/>
        <v>31.9312</v>
      </c>
    </row>
    <row r="11" spans="1:5" ht="15" thickBot="1" x14ac:dyDescent="0.4">
      <c r="A11" s="10" t="s">
        <v>8</v>
      </c>
      <c r="B11" s="26" t="s">
        <v>18</v>
      </c>
      <c r="C11" s="12">
        <v>2520</v>
      </c>
      <c r="D11" s="12">
        <v>16594</v>
      </c>
      <c r="E11" s="21">
        <f t="shared" si="0"/>
        <v>26.5504</v>
      </c>
    </row>
    <row r="12" spans="1:5" x14ac:dyDescent="0.35">
      <c r="A12" s="6" t="s">
        <v>10</v>
      </c>
      <c r="B12" s="28" t="s">
        <v>9</v>
      </c>
      <c r="C12" s="8">
        <v>5227</v>
      </c>
      <c r="D12" s="8">
        <v>34992</v>
      </c>
      <c r="E12" s="19">
        <f t="shared" si="0"/>
        <v>55.987200000000001</v>
      </c>
    </row>
    <row r="13" spans="1:5" x14ac:dyDescent="0.35">
      <c r="A13" s="9" t="s">
        <v>10</v>
      </c>
      <c r="B13" s="30" t="s">
        <v>17</v>
      </c>
      <c r="C13" s="4">
        <v>5081</v>
      </c>
      <c r="D13" s="4">
        <v>34019</v>
      </c>
      <c r="E13" s="20">
        <f t="shared" si="0"/>
        <v>54.430399999999999</v>
      </c>
    </row>
    <row r="14" spans="1:5" ht="15" thickBot="1" x14ac:dyDescent="0.4">
      <c r="A14" s="10" t="s">
        <v>10</v>
      </c>
      <c r="B14" s="26" t="s">
        <v>18</v>
      </c>
      <c r="C14" s="12">
        <v>4344</v>
      </c>
      <c r="D14" s="12">
        <v>29085</v>
      </c>
      <c r="E14" s="21">
        <f t="shared" si="0"/>
        <v>46.536000000000001</v>
      </c>
    </row>
    <row r="15" spans="1:5" ht="15" thickBot="1" x14ac:dyDescent="0.4">
      <c r="A15" s="13" t="s">
        <v>11</v>
      </c>
      <c r="B15" s="23" t="s">
        <v>19</v>
      </c>
      <c r="C15" s="15">
        <v>5240</v>
      </c>
      <c r="D15" s="15">
        <v>31882</v>
      </c>
      <c r="E15" s="18">
        <f t="shared" si="0"/>
        <v>51.011200000000002</v>
      </c>
    </row>
    <row r="16" spans="1:5" ht="15" thickBot="1" x14ac:dyDescent="0.4">
      <c r="A16" s="13" t="s">
        <v>12</v>
      </c>
      <c r="B16" s="23" t="s">
        <v>18</v>
      </c>
      <c r="C16" s="15">
        <v>6909</v>
      </c>
      <c r="D16" s="15">
        <v>42003</v>
      </c>
      <c r="E16" s="18">
        <f t="shared" si="0"/>
        <v>67.204800000000006</v>
      </c>
    </row>
    <row r="17" spans="1:5" x14ac:dyDescent="0.35">
      <c r="A17" s="6" t="s">
        <v>13</v>
      </c>
      <c r="B17" s="28" t="s">
        <v>9</v>
      </c>
      <c r="C17" s="8">
        <v>5823</v>
      </c>
      <c r="D17" s="8">
        <v>38895</v>
      </c>
      <c r="E17" s="19">
        <f t="shared" si="0"/>
        <v>62.231999999999999</v>
      </c>
    </row>
    <row r="18" spans="1:5" x14ac:dyDescent="0.35">
      <c r="A18" s="9" t="s">
        <v>13</v>
      </c>
      <c r="B18" s="30" t="s">
        <v>17</v>
      </c>
      <c r="C18" s="4">
        <v>5388</v>
      </c>
      <c r="D18" s="4">
        <v>35985</v>
      </c>
      <c r="E18" s="20">
        <f t="shared" si="0"/>
        <v>57.576000000000001</v>
      </c>
    </row>
    <row r="19" spans="1:5" ht="15" thickBot="1" x14ac:dyDescent="0.4">
      <c r="A19" s="10" t="s">
        <v>13</v>
      </c>
      <c r="B19" s="26" t="s">
        <v>18</v>
      </c>
      <c r="C19" s="12">
        <v>3417</v>
      </c>
      <c r="D19" s="12">
        <v>22823</v>
      </c>
      <c r="E19" s="21">
        <f t="shared" si="0"/>
        <v>36.516800000000003</v>
      </c>
    </row>
    <row r="20" spans="1:5" x14ac:dyDescent="0.35">
      <c r="A20" s="33" t="s">
        <v>36</v>
      </c>
      <c r="B20" s="34" t="s">
        <v>9</v>
      </c>
      <c r="C20" s="35">
        <v>9314</v>
      </c>
      <c r="D20" s="35">
        <v>60987</v>
      </c>
      <c r="E20" s="35">
        <f t="shared" si="0"/>
        <v>97.5792</v>
      </c>
    </row>
    <row r="21" spans="1:5" x14ac:dyDescent="0.35">
      <c r="A21" s="32" t="s">
        <v>36</v>
      </c>
      <c r="B21" s="30" t="s">
        <v>17</v>
      </c>
      <c r="C21" s="20">
        <v>8993</v>
      </c>
      <c r="D21" s="20">
        <v>58875</v>
      </c>
      <c r="E21" s="20">
        <f t="shared" si="0"/>
        <v>94.2</v>
      </c>
    </row>
    <row r="22" spans="1:5" ht="15" thickBot="1" x14ac:dyDescent="0.4">
      <c r="A22" s="36" t="s">
        <v>36</v>
      </c>
      <c r="B22" s="26" t="s">
        <v>18</v>
      </c>
      <c r="C22" s="21">
        <v>5430</v>
      </c>
      <c r="D22" s="21">
        <v>35662</v>
      </c>
      <c r="E22" s="21">
        <f t="shared" si="0"/>
        <v>57.059199999999997</v>
      </c>
    </row>
    <row r="23" spans="1:5" x14ac:dyDescent="0.35">
      <c r="A23" s="33" t="s">
        <v>37</v>
      </c>
      <c r="B23" s="34" t="s">
        <v>9</v>
      </c>
      <c r="C23" s="35">
        <v>10537</v>
      </c>
      <c r="D23" s="35">
        <v>66062</v>
      </c>
      <c r="E23" s="35">
        <f t="shared" si="0"/>
        <v>105.6992</v>
      </c>
    </row>
    <row r="24" spans="1:5" x14ac:dyDescent="0.35">
      <c r="A24" s="32" t="s">
        <v>37</v>
      </c>
      <c r="B24" s="30" t="s">
        <v>17</v>
      </c>
      <c r="C24" s="20">
        <v>6241</v>
      </c>
      <c r="D24" s="20">
        <v>37466</v>
      </c>
      <c r="E24" s="20">
        <f t="shared" si="0"/>
        <v>59.945599999999999</v>
      </c>
    </row>
    <row r="25" spans="1:5" ht="15" thickBot="1" x14ac:dyDescent="0.4">
      <c r="A25" s="36" t="s">
        <v>37</v>
      </c>
      <c r="B25" s="30" t="s">
        <v>18</v>
      </c>
      <c r="C25" s="20">
        <v>10113</v>
      </c>
      <c r="D25" s="20">
        <v>63529</v>
      </c>
      <c r="E25" s="20">
        <f t="shared" si="0"/>
        <v>101.6464</v>
      </c>
    </row>
    <row r="26" spans="1:5" x14ac:dyDescent="0.35">
      <c r="A26" s="33" t="s">
        <v>44</v>
      </c>
      <c r="B26" s="28" t="s">
        <v>9</v>
      </c>
      <c r="C26" s="19">
        <v>6269</v>
      </c>
      <c r="D26" s="19">
        <v>41624</v>
      </c>
      <c r="E26" s="19">
        <f t="shared" si="0"/>
        <v>66.598399999999998</v>
      </c>
    </row>
    <row r="27" spans="1:5" x14ac:dyDescent="0.35">
      <c r="A27" s="33" t="s">
        <v>44</v>
      </c>
      <c r="B27" s="30" t="s">
        <v>17</v>
      </c>
      <c r="C27" s="20">
        <v>5687</v>
      </c>
      <c r="D27" s="20">
        <v>37510</v>
      </c>
      <c r="E27" s="20">
        <f t="shared" si="0"/>
        <v>60.015999999999998</v>
      </c>
    </row>
    <row r="28" spans="1:5" ht="15" thickBot="1" x14ac:dyDescent="0.4">
      <c r="A28" s="47" t="s">
        <v>44</v>
      </c>
      <c r="B28" s="41" t="s">
        <v>18</v>
      </c>
      <c r="C28" s="42">
        <v>5912</v>
      </c>
      <c r="D28" s="42">
        <v>39104</v>
      </c>
      <c r="E28" s="42">
        <f t="shared" si="0"/>
        <v>62.566400000000002</v>
      </c>
    </row>
    <row r="29" spans="1:5" x14ac:dyDescent="0.35">
      <c r="A29" s="43" t="s">
        <v>46</v>
      </c>
      <c r="B29" s="28" t="s">
        <v>19</v>
      </c>
      <c r="C29" s="19">
        <v>9607</v>
      </c>
      <c r="D29" s="19">
        <v>85100</v>
      </c>
      <c r="E29" s="19">
        <f t="shared" si="0"/>
        <v>136.16</v>
      </c>
    </row>
    <row r="30" spans="1:5" x14ac:dyDescent="0.35">
      <c r="A30" s="33" t="s">
        <v>49</v>
      </c>
      <c r="B30" s="30" t="s">
        <v>19</v>
      </c>
      <c r="C30" s="20">
        <v>7213</v>
      </c>
      <c r="D30" s="20">
        <v>63868</v>
      </c>
      <c r="E30" s="20">
        <f t="shared" si="0"/>
        <v>102.1888</v>
      </c>
    </row>
    <row r="31" spans="1:5" x14ac:dyDescent="0.35">
      <c r="A31" s="44"/>
    </row>
    <row r="32" spans="1:5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1:E1"/>
    <mergeCell ref="A2:E2"/>
    <mergeCell ref="C3:E3"/>
    <mergeCell ref="C4:E4"/>
    <mergeCell ref="A5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3" workbookViewId="0">
      <selection activeCell="A35" sqref="A35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5" ht="23.5" x14ac:dyDescent="0.55000000000000004">
      <c r="A1" s="56" t="s">
        <v>56</v>
      </c>
      <c r="B1" s="56"/>
      <c r="C1" s="56"/>
      <c r="D1" s="56"/>
      <c r="E1" s="56"/>
    </row>
    <row r="2" spans="1:5" x14ac:dyDescent="0.35">
      <c r="A2" s="52" t="s">
        <v>48</v>
      </c>
      <c r="B2" s="52"/>
      <c r="C2" s="52"/>
      <c r="D2" s="52"/>
      <c r="E2" s="52"/>
    </row>
    <row r="3" spans="1:5" x14ac:dyDescent="0.35">
      <c r="A3" s="2" t="s">
        <v>14</v>
      </c>
      <c r="B3" s="5">
        <v>25</v>
      </c>
      <c r="C3" s="53" t="s">
        <v>25</v>
      </c>
      <c r="D3" s="54"/>
      <c r="E3" s="55"/>
    </row>
    <row r="4" spans="1:5" x14ac:dyDescent="0.35">
      <c r="A4" s="2" t="s">
        <v>24</v>
      </c>
      <c r="B4" s="17">
        <f>B3*0.65</f>
        <v>16.25</v>
      </c>
      <c r="C4" s="53" t="s">
        <v>0</v>
      </c>
      <c r="D4" s="54"/>
      <c r="E4" s="55"/>
    </row>
    <row r="5" spans="1:5" x14ac:dyDescent="0.35">
      <c r="A5" s="52" t="s">
        <v>6</v>
      </c>
      <c r="B5" s="52"/>
      <c r="C5" s="52"/>
      <c r="D5" s="52"/>
      <c r="E5" s="52"/>
    </row>
    <row r="6" spans="1:5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5" ht="15" thickBot="1" x14ac:dyDescent="0.4">
      <c r="A7" s="13" t="s">
        <v>4</v>
      </c>
      <c r="B7" s="23" t="s">
        <v>15</v>
      </c>
      <c r="C7" s="15">
        <v>15300</v>
      </c>
      <c r="D7" s="15">
        <v>95300</v>
      </c>
      <c r="E7" s="18">
        <f>D7/($B$3^2)</f>
        <v>152.47999999999999</v>
      </c>
    </row>
    <row r="8" spans="1:5" ht="15" thickBot="1" x14ac:dyDescent="0.4">
      <c r="A8" s="13" t="s">
        <v>7</v>
      </c>
      <c r="B8" s="23" t="s">
        <v>16</v>
      </c>
      <c r="C8" s="15">
        <f>C7*0.56</f>
        <v>8568</v>
      </c>
      <c r="D8" s="15">
        <f>D7*0.56</f>
        <v>53368.000000000007</v>
      </c>
      <c r="E8" s="18">
        <f t="shared" ref="E8:E30" si="0">D8/($B$3^2)</f>
        <v>85.388800000000018</v>
      </c>
    </row>
    <row r="9" spans="1:5" x14ac:dyDescent="0.35">
      <c r="A9" s="6" t="s">
        <v>8</v>
      </c>
      <c r="B9" s="28" t="s">
        <v>9</v>
      </c>
      <c r="C9" s="8">
        <v>4306</v>
      </c>
      <c r="D9" s="8">
        <v>16519</v>
      </c>
      <c r="E9" s="19">
        <f t="shared" si="0"/>
        <v>26.430399999999999</v>
      </c>
    </row>
    <row r="10" spans="1:5" x14ac:dyDescent="0.35">
      <c r="A10" s="9" t="s">
        <v>8</v>
      </c>
      <c r="B10" s="30" t="s">
        <v>17</v>
      </c>
      <c r="C10" s="4">
        <v>3212</v>
      </c>
      <c r="D10" s="4">
        <v>12321</v>
      </c>
      <c r="E10" s="20">
        <f t="shared" si="0"/>
        <v>19.7136</v>
      </c>
    </row>
    <row r="11" spans="1:5" ht="15" thickBot="1" x14ac:dyDescent="0.4">
      <c r="A11" s="10" t="s">
        <v>8</v>
      </c>
      <c r="B11" s="26" t="s">
        <v>18</v>
      </c>
      <c r="C11" s="12">
        <v>2671</v>
      </c>
      <c r="D11" s="12">
        <v>10245</v>
      </c>
      <c r="E11" s="21">
        <f t="shared" si="0"/>
        <v>16.391999999999999</v>
      </c>
    </row>
    <row r="12" spans="1:5" x14ac:dyDescent="0.35">
      <c r="A12" s="6" t="s">
        <v>10</v>
      </c>
      <c r="B12" s="28" t="s">
        <v>9</v>
      </c>
      <c r="C12" s="8">
        <v>5578</v>
      </c>
      <c r="D12" s="8">
        <v>20063</v>
      </c>
      <c r="E12" s="19">
        <f t="shared" si="0"/>
        <v>32.1008</v>
      </c>
    </row>
    <row r="13" spans="1:5" x14ac:dyDescent="0.35">
      <c r="A13" s="9" t="s">
        <v>10</v>
      </c>
      <c r="B13" s="30" t="s">
        <v>17</v>
      </c>
      <c r="C13" s="4">
        <v>5423</v>
      </c>
      <c r="D13" s="4">
        <v>19505</v>
      </c>
      <c r="E13" s="20">
        <f t="shared" si="0"/>
        <v>31.207999999999998</v>
      </c>
    </row>
    <row r="14" spans="1:5" ht="15" thickBot="1" x14ac:dyDescent="0.4">
      <c r="A14" s="10" t="s">
        <v>10</v>
      </c>
      <c r="B14" s="26" t="s">
        <v>18</v>
      </c>
      <c r="C14" s="12">
        <v>4636</v>
      </c>
      <c r="D14" s="12">
        <v>16676</v>
      </c>
      <c r="E14" s="21">
        <f t="shared" si="0"/>
        <v>26.6816</v>
      </c>
    </row>
    <row r="15" spans="1:5" ht="15" thickBot="1" x14ac:dyDescent="0.4">
      <c r="A15" s="13" t="s">
        <v>11</v>
      </c>
      <c r="B15" s="23" t="s">
        <v>19</v>
      </c>
      <c r="C15" s="15">
        <v>5661</v>
      </c>
      <c r="D15" s="15">
        <v>21048</v>
      </c>
      <c r="E15" s="18">
        <f t="shared" si="0"/>
        <v>33.6768</v>
      </c>
    </row>
    <row r="16" spans="1:5" ht="15" thickBot="1" x14ac:dyDescent="0.4">
      <c r="A16" s="13" t="s">
        <v>12</v>
      </c>
      <c r="B16" s="23" t="s">
        <v>18</v>
      </c>
      <c r="C16" s="15">
        <v>7430</v>
      </c>
      <c r="D16" s="15">
        <v>27424</v>
      </c>
      <c r="E16" s="18">
        <f t="shared" si="0"/>
        <v>43.878399999999999</v>
      </c>
    </row>
    <row r="17" spans="1:5" x14ac:dyDescent="0.35">
      <c r="A17" s="6" t="s">
        <v>13</v>
      </c>
      <c r="B17" s="28" t="s">
        <v>9</v>
      </c>
      <c r="C17" s="8">
        <v>6173</v>
      </c>
      <c r="D17" s="8">
        <v>24013</v>
      </c>
      <c r="E17" s="19">
        <f t="shared" si="0"/>
        <v>38.4208</v>
      </c>
    </row>
    <row r="18" spans="1:5" x14ac:dyDescent="0.35">
      <c r="A18" s="9" t="s">
        <v>13</v>
      </c>
      <c r="B18" s="30" t="s">
        <v>17</v>
      </c>
      <c r="C18" s="4">
        <v>5711</v>
      </c>
      <c r="D18" s="4">
        <v>22217</v>
      </c>
      <c r="E18" s="20">
        <f t="shared" si="0"/>
        <v>35.547199999999997</v>
      </c>
    </row>
    <row r="19" spans="1:5" ht="15" thickBot="1" x14ac:dyDescent="0.4">
      <c r="A19" s="10" t="s">
        <v>13</v>
      </c>
      <c r="B19" s="26" t="s">
        <v>18</v>
      </c>
      <c r="C19" s="12">
        <v>3622</v>
      </c>
      <c r="D19" s="12">
        <v>14090</v>
      </c>
      <c r="E19" s="21">
        <f t="shared" si="0"/>
        <v>22.544</v>
      </c>
    </row>
    <row r="20" spans="1:5" x14ac:dyDescent="0.35">
      <c r="A20" s="33" t="s">
        <v>36</v>
      </c>
      <c r="B20" s="34" t="s">
        <v>9</v>
      </c>
      <c r="C20" s="35">
        <v>9784</v>
      </c>
      <c r="D20" s="35">
        <v>39934</v>
      </c>
      <c r="E20" s="35">
        <f t="shared" si="0"/>
        <v>63.894399999999997</v>
      </c>
    </row>
    <row r="21" spans="1:5" x14ac:dyDescent="0.35">
      <c r="A21" s="32" t="s">
        <v>36</v>
      </c>
      <c r="B21" s="30" t="s">
        <v>17</v>
      </c>
      <c r="C21" s="20">
        <v>9447</v>
      </c>
      <c r="D21" s="20">
        <v>38551</v>
      </c>
      <c r="E21" s="20">
        <f t="shared" si="0"/>
        <v>61.681600000000003</v>
      </c>
    </row>
    <row r="22" spans="1:5" ht="15" thickBot="1" x14ac:dyDescent="0.4">
      <c r="A22" s="36" t="s">
        <v>36</v>
      </c>
      <c r="B22" s="26" t="s">
        <v>18</v>
      </c>
      <c r="C22" s="21">
        <v>5704</v>
      </c>
      <c r="D22" s="21">
        <v>23352</v>
      </c>
      <c r="E22" s="21">
        <f t="shared" si="0"/>
        <v>37.363199999999999</v>
      </c>
    </row>
    <row r="23" spans="1:5" x14ac:dyDescent="0.35">
      <c r="A23" s="33" t="s">
        <v>37</v>
      </c>
      <c r="B23" s="34" t="s">
        <v>9</v>
      </c>
      <c r="C23" s="35">
        <v>11151</v>
      </c>
      <c r="D23" s="35">
        <v>42698</v>
      </c>
      <c r="E23" s="35">
        <f t="shared" si="0"/>
        <v>68.316800000000001</v>
      </c>
    </row>
    <row r="24" spans="1:5" x14ac:dyDescent="0.35">
      <c r="A24" s="32" t="s">
        <v>37</v>
      </c>
      <c r="B24" s="30" t="s">
        <v>17</v>
      </c>
      <c r="C24" s="20">
        <v>6605</v>
      </c>
      <c r="D24" s="20">
        <v>24215</v>
      </c>
      <c r="E24" s="20">
        <f t="shared" si="0"/>
        <v>38.744</v>
      </c>
    </row>
    <row r="25" spans="1:5" ht="15" thickBot="1" x14ac:dyDescent="0.4">
      <c r="A25" s="36" t="s">
        <v>37</v>
      </c>
      <c r="B25" s="30" t="s">
        <v>18</v>
      </c>
      <c r="C25" s="20">
        <v>10703</v>
      </c>
      <c r="D25" s="20">
        <v>41061</v>
      </c>
      <c r="E25" s="20">
        <f t="shared" si="0"/>
        <v>65.697599999999994</v>
      </c>
    </row>
    <row r="26" spans="1:5" x14ac:dyDescent="0.35">
      <c r="A26" s="33" t="s">
        <v>44</v>
      </c>
      <c r="B26" s="28" t="s">
        <v>9</v>
      </c>
      <c r="C26" s="19">
        <v>6635</v>
      </c>
      <c r="D26" s="19">
        <v>26903</v>
      </c>
      <c r="E26" s="19">
        <f t="shared" si="0"/>
        <v>43.044800000000002</v>
      </c>
    </row>
    <row r="27" spans="1:5" x14ac:dyDescent="0.35">
      <c r="A27" s="33" t="s">
        <v>44</v>
      </c>
      <c r="B27" s="30" t="s">
        <v>17</v>
      </c>
      <c r="C27" s="20">
        <v>6019</v>
      </c>
      <c r="D27" s="20">
        <v>24244</v>
      </c>
      <c r="E27" s="20">
        <f t="shared" si="0"/>
        <v>38.790399999999998</v>
      </c>
    </row>
    <row r="28" spans="1:5" ht="15" thickBot="1" x14ac:dyDescent="0.4">
      <c r="A28" s="47" t="s">
        <v>44</v>
      </c>
      <c r="B28" s="41" t="s">
        <v>18</v>
      </c>
      <c r="C28" s="42">
        <v>6257</v>
      </c>
      <c r="D28" s="42">
        <v>25274</v>
      </c>
      <c r="E28" s="42">
        <f t="shared" si="0"/>
        <v>40.438400000000001</v>
      </c>
    </row>
    <row r="29" spans="1:5" x14ac:dyDescent="0.35">
      <c r="A29" s="43" t="s">
        <v>46</v>
      </c>
      <c r="B29" s="28" t="s">
        <v>19</v>
      </c>
      <c r="C29" s="19">
        <v>9832</v>
      </c>
      <c r="D29" s="19">
        <v>65600</v>
      </c>
      <c r="E29" s="19">
        <f t="shared" si="0"/>
        <v>104.96</v>
      </c>
    </row>
    <row r="30" spans="1:5" x14ac:dyDescent="0.35">
      <c r="A30" s="33" t="s">
        <v>49</v>
      </c>
      <c r="B30" s="30" t="s">
        <v>19</v>
      </c>
      <c r="C30" s="20">
        <v>7381</v>
      </c>
      <c r="D30" s="20">
        <v>46981</v>
      </c>
      <c r="E30" s="20">
        <f t="shared" si="0"/>
        <v>75.169600000000003</v>
      </c>
    </row>
    <row r="31" spans="1:5" x14ac:dyDescent="0.35">
      <c r="A31" s="44"/>
    </row>
    <row r="32" spans="1:5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1:E1"/>
    <mergeCell ref="A2:E2"/>
    <mergeCell ref="C3:E3"/>
    <mergeCell ref="C4:E4"/>
    <mergeCell ref="A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7" workbookViewId="0">
      <selection activeCell="E33" sqref="E33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5" ht="23.5" x14ac:dyDescent="0.55000000000000004">
      <c r="A1" s="56" t="s">
        <v>57</v>
      </c>
      <c r="B1" s="56"/>
      <c r="C1" s="56"/>
      <c r="D1" s="56"/>
      <c r="E1" s="56"/>
    </row>
    <row r="2" spans="1:5" x14ac:dyDescent="0.35">
      <c r="A2" s="52" t="s">
        <v>48</v>
      </c>
      <c r="B2" s="52"/>
      <c r="C2" s="52"/>
      <c r="D2" s="52"/>
      <c r="E2" s="52"/>
    </row>
    <row r="3" spans="1:5" x14ac:dyDescent="0.35">
      <c r="A3" s="2" t="s">
        <v>14</v>
      </c>
      <c r="B3" s="5">
        <v>25</v>
      </c>
      <c r="C3" s="53" t="s">
        <v>25</v>
      </c>
      <c r="D3" s="54"/>
      <c r="E3" s="55"/>
    </row>
    <row r="4" spans="1:5" x14ac:dyDescent="0.35">
      <c r="A4" s="2" t="s">
        <v>24</v>
      </c>
      <c r="B4" s="17">
        <f>B3*0.85</f>
        <v>21.25</v>
      </c>
      <c r="C4" s="53" t="s">
        <v>0</v>
      </c>
      <c r="D4" s="54"/>
      <c r="E4" s="55"/>
    </row>
    <row r="5" spans="1:5" x14ac:dyDescent="0.35">
      <c r="A5" s="52" t="s">
        <v>6</v>
      </c>
      <c r="B5" s="52"/>
      <c r="C5" s="52"/>
      <c r="D5" s="52"/>
      <c r="E5" s="52"/>
    </row>
    <row r="6" spans="1:5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5" ht="15" thickBot="1" x14ac:dyDescent="0.4">
      <c r="A7" s="13" t="s">
        <v>4</v>
      </c>
      <c r="B7" s="23" t="s">
        <v>15</v>
      </c>
      <c r="C7" s="15">
        <v>14780</v>
      </c>
      <c r="D7" s="15">
        <v>63480</v>
      </c>
      <c r="E7" s="18">
        <f>D7/($B$3^2)</f>
        <v>101.568</v>
      </c>
    </row>
    <row r="8" spans="1:5" ht="15" thickBot="1" x14ac:dyDescent="0.4">
      <c r="A8" s="13" t="s">
        <v>7</v>
      </c>
      <c r="B8" s="23" t="s">
        <v>16</v>
      </c>
      <c r="C8" s="15">
        <f>C7*0.56</f>
        <v>8276.8000000000011</v>
      </c>
      <c r="D8" s="15">
        <f>D7*0.56</f>
        <v>35548.800000000003</v>
      </c>
      <c r="E8" s="18">
        <f t="shared" ref="E8:E30" si="0">D8/($B$3^2)</f>
        <v>56.878080000000004</v>
      </c>
    </row>
    <row r="9" spans="1:5" x14ac:dyDescent="0.35">
      <c r="A9" s="6" t="s">
        <v>8</v>
      </c>
      <c r="B9" s="28" t="s">
        <v>9</v>
      </c>
      <c r="C9" s="8">
        <v>4185</v>
      </c>
      <c r="D9" s="8">
        <v>11400</v>
      </c>
      <c r="E9" s="19">
        <f t="shared" si="0"/>
        <v>18.239999999999998</v>
      </c>
    </row>
    <row r="10" spans="1:5" x14ac:dyDescent="0.35">
      <c r="A10" s="9" t="s">
        <v>8</v>
      </c>
      <c r="B10" s="30" t="s">
        <v>17</v>
      </c>
      <c r="C10" s="4">
        <v>3121</v>
      </c>
      <c r="D10" s="4">
        <v>8503</v>
      </c>
      <c r="E10" s="20">
        <f t="shared" si="0"/>
        <v>13.604799999999999</v>
      </c>
    </row>
    <row r="11" spans="1:5" ht="15" thickBot="1" x14ac:dyDescent="0.4">
      <c r="A11" s="10" t="s">
        <v>8</v>
      </c>
      <c r="B11" s="26" t="s">
        <v>18</v>
      </c>
      <c r="C11" s="12">
        <v>2595</v>
      </c>
      <c r="D11" s="12">
        <v>7070</v>
      </c>
      <c r="E11" s="21">
        <f t="shared" si="0"/>
        <v>11.311999999999999</v>
      </c>
    </row>
    <row r="12" spans="1:5" x14ac:dyDescent="0.35">
      <c r="A12" s="6" t="s">
        <v>10</v>
      </c>
      <c r="B12" s="28" t="s">
        <v>9</v>
      </c>
      <c r="C12" s="8">
        <v>5398</v>
      </c>
      <c r="D12" s="8">
        <v>14313</v>
      </c>
      <c r="E12" s="19">
        <f t="shared" si="0"/>
        <v>22.9008</v>
      </c>
    </row>
    <row r="13" spans="1:5" x14ac:dyDescent="0.35">
      <c r="A13" s="9" t="s">
        <v>10</v>
      </c>
      <c r="B13" s="30" t="s">
        <v>17</v>
      </c>
      <c r="C13" s="4">
        <v>5248</v>
      </c>
      <c r="D13" s="4">
        <v>13915</v>
      </c>
      <c r="E13" s="20">
        <f t="shared" si="0"/>
        <v>22.263999999999999</v>
      </c>
    </row>
    <row r="14" spans="1:5" ht="15" thickBot="1" x14ac:dyDescent="0.4">
      <c r="A14" s="10" t="s">
        <v>10</v>
      </c>
      <c r="B14" s="26" t="s">
        <v>18</v>
      </c>
      <c r="C14" s="12">
        <v>4487</v>
      </c>
      <c r="D14" s="12">
        <v>11897</v>
      </c>
      <c r="E14" s="21">
        <f t="shared" si="0"/>
        <v>19.0352</v>
      </c>
    </row>
    <row r="15" spans="1:5" ht="15" thickBot="1" x14ac:dyDescent="0.4">
      <c r="A15" s="13" t="s">
        <v>11</v>
      </c>
      <c r="B15" s="23" t="s">
        <v>19</v>
      </c>
      <c r="C15" s="15">
        <v>5491</v>
      </c>
      <c r="D15" s="15">
        <v>14548</v>
      </c>
      <c r="E15" s="18">
        <f t="shared" si="0"/>
        <v>23.276800000000001</v>
      </c>
    </row>
    <row r="16" spans="1:5" ht="15" thickBot="1" x14ac:dyDescent="0.4">
      <c r="A16" s="13" t="s">
        <v>12</v>
      </c>
      <c r="B16" s="23" t="s">
        <v>18</v>
      </c>
      <c r="C16" s="15">
        <v>7197</v>
      </c>
      <c r="D16" s="15">
        <v>19324</v>
      </c>
      <c r="E16" s="18">
        <f t="shared" si="0"/>
        <v>30.918399999999998</v>
      </c>
    </row>
    <row r="17" spans="1:5" x14ac:dyDescent="0.35">
      <c r="A17" s="6" t="s">
        <v>13</v>
      </c>
      <c r="B17" s="28" t="s">
        <v>9</v>
      </c>
      <c r="C17" s="8">
        <v>5998</v>
      </c>
      <c r="D17" s="8">
        <v>16573</v>
      </c>
      <c r="E17" s="19">
        <f t="shared" si="0"/>
        <v>26.5168</v>
      </c>
    </row>
    <row r="18" spans="1:5" x14ac:dyDescent="0.35">
      <c r="A18" s="9" t="s">
        <v>13</v>
      </c>
      <c r="B18" s="30" t="s">
        <v>17</v>
      </c>
      <c r="C18" s="4">
        <v>5549</v>
      </c>
      <c r="D18" s="4">
        <v>15333</v>
      </c>
      <c r="E18" s="20">
        <f t="shared" si="0"/>
        <v>24.532800000000002</v>
      </c>
    </row>
    <row r="19" spans="1:5" ht="15" thickBot="1" x14ac:dyDescent="0.4">
      <c r="A19" s="10" t="s">
        <v>13</v>
      </c>
      <c r="B19" s="26" t="s">
        <v>18</v>
      </c>
      <c r="C19" s="12">
        <v>3519</v>
      </c>
      <c r="D19" s="12">
        <v>9724</v>
      </c>
      <c r="E19" s="21">
        <f t="shared" si="0"/>
        <v>15.558400000000001</v>
      </c>
    </row>
    <row r="20" spans="1:5" x14ac:dyDescent="0.35">
      <c r="A20" s="33" t="s">
        <v>36</v>
      </c>
      <c r="B20" s="34" t="s">
        <v>9</v>
      </c>
      <c r="C20" s="35">
        <v>9803</v>
      </c>
      <c r="D20" s="35">
        <v>27867</v>
      </c>
      <c r="E20" s="35">
        <f t="shared" si="0"/>
        <v>44.587200000000003</v>
      </c>
    </row>
    <row r="21" spans="1:5" x14ac:dyDescent="0.35">
      <c r="A21" s="32" t="s">
        <v>36</v>
      </c>
      <c r="B21" s="30" t="s">
        <v>17</v>
      </c>
      <c r="C21" s="20">
        <v>9465</v>
      </c>
      <c r="D21" s="20">
        <v>26902</v>
      </c>
      <c r="E21" s="20">
        <f t="shared" si="0"/>
        <v>43.043199999999999</v>
      </c>
    </row>
    <row r="22" spans="1:5" ht="15" thickBot="1" x14ac:dyDescent="0.4">
      <c r="A22" s="36" t="s">
        <v>36</v>
      </c>
      <c r="B22" s="26" t="s">
        <v>18</v>
      </c>
      <c r="C22" s="21">
        <v>5714</v>
      </c>
      <c r="D22" s="21">
        <v>16295</v>
      </c>
      <c r="E22" s="21">
        <f t="shared" si="0"/>
        <v>26.071999999999999</v>
      </c>
    </row>
    <row r="23" spans="1:5" x14ac:dyDescent="0.35">
      <c r="A23" s="33" t="s">
        <v>37</v>
      </c>
      <c r="B23" s="34" t="s">
        <v>9</v>
      </c>
      <c r="C23" s="35">
        <v>11037</v>
      </c>
      <c r="D23" s="35">
        <v>28331</v>
      </c>
      <c r="E23" s="35">
        <f t="shared" si="0"/>
        <v>45.329599999999999</v>
      </c>
    </row>
    <row r="24" spans="1:5" x14ac:dyDescent="0.35">
      <c r="A24" s="32" t="s">
        <v>37</v>
      </c>
      <c r="B24" s="30" t="s">
        <v>17</v>
      </c>
      <c r="C24" s="20">
        <v>6537</v>
      </c>
      <c r="D24" s="20">
        <v>16067</v>
      </c>
      <c r="E24" s="20">
        <f t="shared" si="0"/>
        <v>25.7072</v>
      </c>
    </row>
    <row r="25" spans="1:5" ht="15" thickBot="1" x14ac:dyDescent="0.4">
      <c r="A25" s="36" t="s">
        <v>37</v>
      </c>
      <c r="B25" s="30" t="s">
        <v>18</v>
      </c>
      <c r="C25" s="20">
        <v>10593</v>
      </c>
      <c r="D25" s="20">
        <v>27244</v>
      </c>
      <c r="E25" s="20">
        <f t="shared" si="0"/>
        <v>43.590400000000002</v>
      </c>
    </row>
    <row r="26" spans="1:5" x14ac:dyDescent="0.35">
      <c r="A26" s="33" t="s">
        <v>44</v>
      </c>
      <c r="B26" s="28" t="s">
        <v>9</v>
      </c>
      <c r="C26" s="19">
        <v>6567</v>
      </c>
      <c r="D26" s="19">
        <v>17850</v>
      </c>
      <c r="E26" s="19">
        <f t="shared" si="0"/>
        <v>28.56</v>
      </c>
    </row>
    <row r="27" spans="1:5" x14ac:dyDescent="0.35">
      <c r="A27" s="33" t="s">
        <v>44</v>
      </c>
      <c r="B27" s="30" t="s">
        <v>17</v>
      </c>
      <c r="C27" s="20">
        <v>5957</v>
      </c>
      <c r="D27" s="20">
        <v>16086</v>
      </c>
      <c r="E27" s="20">
        <f t="shared" si="0"/>
        <v>25.7376</v>
      </c>
    </row>
    <row r="28" spans="1:5" ht="15" thickBot="1" x14ac:dyDescent="0.4">
      <c r="A28" s="47" t="s">
        <v>44</v>
      </c>
      <c r="B28" s="41" t="s">
        <v>18</v>
      </c>
      <c r="C28" s="42">
        <v>6192</v>
      </c>
      <c r="D28" s="42">
        <v>16770</v>
      </c>
      <c r="E28" s="42">
        <f t="shared" si="0"/>
        <v>26.832000000000001</v>
      </c>
    </row>
    <row r="29" spans="1:5" x14ac:dyDescent="0.35">
      <c r="A29" s="43" t="s">
        <v>46</v>
      </c>
      <c r="B29" s="28" t="s">
        <v>19</v>
      </c>
      <c r="C29" s="19">
        <v>9437</v>
      </c>
      <c r="D29" s="19">
        <v>36900</v>
      </c>
      <c r="E29" s="19">
        <f t="shared" si="0"/>
        <v>59.04</v>
      </c>
    </row>
    <row r="30" spans="1:5" x14ac:dyDescent="0.35">
      <c r="A30" s="33" t="s">
        <v>49</v>
      </c>
      <c r="B30" s="30" t="s">
        <v>19</v>
      </c>
      <c r="C30" s="20">
        <v>7085</v>
      </c>
      <c r="D30" s="20">
        <v>27741</v>
      </c>
      <c r="E30" s="20">
        <f t="shared" si="0"/>
        <v>44.385599999999997</v>
      </c>
    </row>
    <row r="31" spans="1:5" x14ac:dyDescent="0.35">
      <c r="A31" s="44"/>
      <c r="B31" s="45"/>
    </row>
    <row r="32" spans="1:5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1:E1"/>
    <mergeCell ref="A2:E2"/>
    <mergeCell ref="C3:E3"/>
    <mergeCell ref="C4:E4"/>
    <mergeCell ref="A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2" workbookViewId="0">
      <selection activeCell="A35" sqref="A35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5" ht="23.5" x14ac:dyDescent="0.55000000000000004">
      <c r="A1" s="56" t="s">
        <v>28</v>
      </c>
      <c r="B1" s="56"/>
      <c r="C1" s="56"/>
      <c r="D1" s="56"/>
      <c r="E1" s="56"/>
    </row>
    <row r="2" spans="1:5" x14ac:dyDescent="0.35">
      <c r="A2" s="52" t="s">
        <v>22</v>
      </c>
      <c r="B2" s="52"/>
      <c r="C2" s="52"/>
      <c r="D2" s="52"/>
      <c r="E2" s="52"/>
    </row>
    <row r="3" spans="1:5" x14ac:dyDescent="0.35">
      <c r="A3" s="2" t="s">
        <v>14</v>
      </c>
      <c r="B3" s="5">
        <v>45</v>
      </c>
      <c r="C3" s="53" t="s">
        <v>25</v>
      </c>
      <c r="D3" s="54"/>
      <c r="E3" s="55"/>
    </row>
    <row r="4" spans="1:5" x14ac:dyDescent="0.35">
      <c r="A4" s="2" t="s">
        <v>24</v>
      </c>
      <c r="B4" s="17">
        <f>B3*0.19</f>
        <v>8.5500000000000007</v>
      </c>
      <c r="C4" s="53" t="s">
        <v>0</v>
      </c>
      <c r="D4" s="54"/>
      <c r="E4" s="55"/>
    </row>
    <row r="5" spans="1:5" x14ac:dyDescent="0.35">
      <c r="A5" s="52" t="s">
        <v>6</v>
      </c>
      <c r="B5" s="52"/>
      <c r="C5" s="52"/>
      <c r="D5" s="52"/>
      <c r="E5" s="52"/>
    </row>
    <row r="6" spans="1:5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5" ht="15" thickBot="1" x14ac:dyDescent="0.4">
      <c r="A7" s="13" t="s">
        <v>4</v>
      </c>
      <c r="B7" s="14" t="s">
        <v>15</v>
      </c>
      <c r="C7" s="15">
        <v>11925</v>
      </c>
      <c r="D7" s="15">
        <v>783310</v>
      </c>
      <c r="E7" s="18">
        <f>D7/($B$3^2)</f>
        <v>386.81975308641978</v>
      </c>
    </row>
    <row r="8" spans="1:5" ht="15" thickBot="1" x14ac:dyDescent="0.4">
      <c r="A8" s="13" t="s">
        <v>7</v>
      </c>
      <c r="B8" s="14" t="s">
        <v>16</v>
      </c>
      <c r="C8" s="15">
        <f>C7*0.56</f>
        <v>6678.0000000000009</v>
      </c>
      <c r="D8" s="15">
        <f>D7*0.56</f>
        <v>438653.60000000003</v>
      </c>
      <c r="E8" s="18">
        <f t="shared" ref="E8:E30" si="0">D8/($B$3^2)</f>
        <v>216.61906172839508</v>
      </c>
    </row>
    <row r="9" spans="1:5" x14ac:dyDescent="0.35">
      <c r="A9" s="6" t="s">
        <v>8</v>
      </c>
      <c r="B9" s="7" t="s">
        <v>9</v>
      </c>
      <c r="C9" s="8">
        <v>2900</v>
      </c>
      <c r="D9" s="8">
        <v>139000</v>
      </c>
      <c r="E9" s="19">
        <f t="shared" si="0"/>
        <v>68.641975308641975</v>
      </c>
    </row>
    <row r="10" spans="1:5" x14ac:dyDescent="0.35">
      <c r="A10" s="9" t="s">
        <v>8</v>
      </c>
      <c r="B10" s="3" t="s">
        <v>17</v>
      </c>
      <c r="C10" s="4">
        <f>C9*0.74</f>
        <v>2146</v>
      </c>
      <c r="D10" s="4">
        <f>D9*0.74</f>
        <v>102860</v>
      </c>
      <c r="E10" s="20">
        <f t="shared" si="0"/>
        <v>50.795061728395062</v>
      </c>
    </row>
    <row r="11" spans="1:5" ht="15" thickBot="1" x14ac:dyDescent="0.4">
      <c r="A11" s="10" t="s">
        <v>8</v>
      </c>
      <c r="B11" s="11" t="s">
        <v>18</v>
      </c>
      <c r="C11" s="12">
        <f>C9*0.62</f>
        <v>1798</v>
      </c>
      <c r="D11" s="12">
        <f>D9*0.62</f>
        <v>86180</v>
      </c>
      <c r="E11" s="21">
        <f t="shared" si="0"/>
        <v>42.558024691358028</v>
      </c>
    </row>
    <row r="12" spans="1:5" x14ac:dyDescent="0.35">
      <c r="A12" s="6" t="s">
        <v>10</v>
      </c>
      <c r="B12" s="7" t="s">
        <v>9</v>
      </c>
      <c r="C12" s="8">
        <v>4176</v>
      </c>
      <c r="D12" s="8">
        <v>198858</v>
      </c>
      <c r="E12" s="19">
        <f t="shared" si="0"/>
        <v>98.20148148148148</v>
      </c>
    </row>
    <row r="13" spans="1:5" x14ac:dyDescent="0.35">
      <c r="A13" s="9" t="s">
        <v>10</v>
      </c>
      <c r="B13" s="3" t="s">
        <v>17</v>
      </c>
      <c r="C13" s="4">
        <v>4030</v>
      </c>
      <c r="D13" s="4">
        <v>193148</v>
      </c>
      <c r="E13" s="20">
        <f t="shared" si="0"/>
        <v>95.381728395061728</v>
      </c>
    </row>
    <row r="14" spans="1:5" ht="15" thickBot="1" x14ac:dyDescent="0.4">
      <c r="A14" s="10" t="s">
        <v>10</v>
      </c>
      <c r="B14" s="11" t="s">
        <v>18</v>
      </c>
      <c r="C14" s="12">
        <v>4434</v>
      </c>
      <c r="D14" s="12">
        <v>164983</v>
      </c>
      <c r="E14" s="21">
        <f t="shared" si="0"/>
        <v>81.473086419753088</v>
      </c>
    </row>
    <row r="15" spans="1:5" ht="15" thickBot="1" x14ac:dyDescent="0.4">
      <c r="A15" s="13" t="s">
        <v>11</v>
      </c>
      <c r="B15" s="14" t="s">
        <v>19</v>
      </c>
      <c r="C15" s="15">
        <v>3990</v>
      </c>
      <c r="D15" s="15">
        <v>175000</v>
      </c>
      <c r="E15" s="18">
        <f t="shared" si="0"/>
        <v>86.419753086419746</v>
      </c>
    </row>
    <row r="16" spans="1:5" ht="15" thickBot="1" x14ac:dyDescent="0.4">
      <c r="A16" s="13" t="s">
        <v>12</v>
      </c>
      <c r="B16" s="14" t="s">
        <v>18</v>
      </c>
      <c r="C16" s="15">
        <v>4630</v>
      </c>
      <c r="D16" s="15">
        <v>199000</v>
      </c>
      <c r="E16" s="18">
        <f t="shared" si="0"/>
        <v>98.271604938271608</v>
      </c>
    </row>
    <row r="17" spans="1:5" x14ac:dyDescent="0.35">
      <c r="A17" s="6" t="s">
        <v>13</v>
      </c>
      <c r="B17" s="7" t="s">
        <v>9</v>
      </c>
      <c r="C17" s="8">
        <v>4556</v>
      </c>
      <c r="D17" s="8">
        <v>218711</v>
      </c>
      <c r="E17" s="19">
        <f t="shared" si="0"/>
        <v>108.00543209876543</v>
      </c>
    </row>
    <row r="18" spans="1:5" x14ac:dyDescent="0.35">
      <c r="A18" s="9" t="s">
        <v>13</v>
      </c>
      <c r="B18" s="3" t="s">
        <v>17</v>
      </c>
      <c r="C18" s="4">
        <v>4216</v>
      </c>
      <c r="D18" s="4">
        <v>202347</v>
      </c>
      <c r="E18" s="20">
        <f t="shared" si="0"/>
        <v>99.924444444444447</v>
      </c>
    </row>
    <row r="19" spans="1:5" ht="15" thickBot="1" x14ac:dyDescent="0.4">
      <c r="A19" s="10" t="s">
        <v>13</v>
      </c>
      <c r="B19" s="11" t="s">
        <v>18</v>
      </c>
      <c r="C19" s="12">
        <v>2674</v>
      </c>
      <c r="D19" s="12">
        <v>128335</v>
      </c>
      <c r="E19" s="21">
        <f t="shared" si="0"/>
        <v>63.375308641975309</v>
      </c>
    </row>
    <row r="20" spans="1:5" x14ac:dyDescent="0.35">
      <c r="A20" s="33" t="s">
        <v>36</v>
      </c>
      <c r="B20" s="34" t="s">
        <v>9</v>
      </c>
      <c r="C20" s="35">
        <v>7355</v>
      </c>
      <c r="D20" s="35">
        <v>346882</v>
      </c>
      <c r="E20" s="35">
        <f t="shared" si="0"/>
        <v>171.29975308641974</v>
      </c>
    </row>
    <row r="21" spans="1:5" x14ac:dyDescent="0.35">
      <c r="A21" s="32" t="s">
        <v>36</v>
      </c>
      <c r="B21" s="30" t="s">
        <v>17</v>
      </c>
      <c r="C21" s="20">
        <v>7101</v>
      </c>
      <c r="D21" s="20">
        <v>334870</v>
      </c>
      <c r="E21" s="20">
        <f t="shared" si="0"/>
        <v>165.36790123456791</v>
      </c>
    </row>
    <row r="22" spans="1:5" ht="15" thickBot="1" x14ac:dyDescent="0.4">
      <c r="A22" s="36" t="s">
        <v>36</v>
      </c>
      <c r="B22" s="26" t="s">
        <v>18</v>
      </c>
      <c r="C22" s="21">
        <v>4287</v>
      </c>
      <c r="D22" s="21">
        <v>202841</v>
      </c>
      <c r="E22" s="21">
        <f t="shared" si="0"/>
        <v>100.16839506172839</v>
      </c>
    </row>
    <row r="23" spans="1:5" x14ac:dyDescent="0.35">
      <c r="A23" s="33" t="s">
        <v>37</v>
      </c>
      <c r="B23" s="34" t="s">
        <v>9</v>
      </c>
      <c r="C23" s="35">
        <v>8378</v>
      </c>
      <c r="D23" s="35">
        <v>385230</v>
      </c>
      <c r="E23" s="35">
        <f t="shared" si="0"/>
        <v>190.23703703703703</v>
      </c>
    </row>
    <row r="24" spans="1:5" x14ac:dyDescent="0.35">
      <c r="A24" s="32" t="s">
        <v>37</v>
      </c>
      <c r="B24" s="30" t="s">
        <v>17</v>
      </c>
      <c r="C24" s="20">
        <v>4962</v>
      </c>
      <c r="D24" s="20">
        <v>218474</v>
      </c>
      <c r="E24" s="20">
        <f t="shared" si="0"/>
        <v>107.88839506172839</v>
      </c>
    </row>
    <row r="25" spans="1:5" ht="15" thickBot="1" x14ac:dyDescent="0.4">
      <c r="A25" s="40" t="s">
        <v>37</v>
      </c>
      <c r="B25" s="41" t="s">
        <v>18</v>
      </c>
      <c r="C25" s="42">
        <v>8041</v>
      </c>
      <c r="D25" s="42">
        <v>370457</v>
      </c>
      <c r="E25" s="42">
        <f t="shared" si="0"/>
        <v>182.94172839506172</v>
      </c>
    </row>
    <row r="26" spans="1:5" x14ac:dyDescent="0.35">
      <c r="A26" s="43" t="s">
        <v>44</v>
      </c>
      <c r="B26" s="28" t="s">
        <v>9</v>
      </c>
      <c r="C26" s="19">
        <v>4985</v>
      </c>
      <c r="D26" s="19">
        <v>242720</v>
      </c>
      <c r="E26" s="19">
        <f t="shared" si="0"/>
        <v>119.86172839506173</v>
      </c>
    </row>
    <row r="27" spans="1:5" x14ac:dyDescent="0.35">
      <c r="A27" s="33" t="s">
        <v>44</v>
      </c>
      <c r="B27" s="30" t="s">
        <v>17</v>
      </c>
      <c r="C27" s="20">
        <v>4522</v>
      </c>
      <c r="D27" s="20">
        <v>218731</v>
      </c>
      <c r="E27" s="20">
        <f t="shared" si="0"/>
        <v>108.01530864197531</v>
      </c>
    </row>
    <row r="28" spans="1:5" ht="15" thickBot="1" x14ac:dyDescent="0.4">
      <c r="A28" s="33" t="s">
        <v>44</v>
      </c>
      <c r="B28" s="30" t="s">
        <v>18</v>
      </c>
      <c r="C28" s="20">
        <v>4700</v>
      </c>
      <c r="D28" s="20">
        <v>228029</v>
      </c>
      <c r="E28" s="20">
        <f t="shared" si="0"/>
        <v>112.60691358024691</v>
      </c>
    </row>
    <row r="29" spans="1:5" x14ac:dyDescent="0.35">
      <c r="A29" s="43" t="s">
        <v>47</v>
      </c>
      <c r="B29" s="28" t="s">
        <v>19</v>
      </c>
      <c r="C29" s="19">
        <v>7482</v>
      </c>
      <c r="D29" s="19">
        <v>457000</v>
      </c>
      <c r="E29" s="19">
        <f t="shared" si="0"/>
        <v>225.67901234567901</v>
      </c>
    </row>
    <row r="30" spans="1:5" x14ac:dyDescent="0.35">
      <c r="A30" s="33" t="s">
        <v>49</v>
      </c>
      <c r="B30" s="30" t="s">
        <v>19</v>
      </c>
      <c r="C30" s="20">
        <v>5617</v>
      </c>
      <c r="D30" s="20">
        <v>343317</v>
      </c>
      <c r="E30" s="20">
        <f t="shared" si="0"/>
        <v>169.53925925925927</v>
      </c>
    </row>
    <row r="32" spans="1:5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2:E2"/>
    <mergeCell ref="A5:E5"/>
    <mergeCell ref="C4:E4"/>
    <mergeCell ref="C3:E3"/>
    <mergeCell ref="A1:E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1" workbookViewId="0">
      <selection activeCell="A35" sqref="A35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8" ht="23.5" x14ac:dyDescent="0.55000000000000004">
      <c r="A1" s="56" t="s">
        <v>29</v>
      </c>
      <c r="B1" s="56"/>
      <c r="C1" s="56"/>
      <c r="D1" s="56"/>
      <c r="E1" s="56"/>
    </row>
    <row r="2" spans="1:8" x14ac:dyDescent="0.35">
      <c r="A2" s="52" t="s">
        <v>22</v>
      </c>
      <c r="B2" s="52"/>
      <c r="C2" s="52"/>
      <c r="D2" s="52"/>
      <c r="E2" s="52"/>
    </row>
    <row r="3" spans="1:8" x14ac:dyDescent="0.35">
      <c r="A3" s="2" t="s">
        <v>14</v>
      </c>
      <c r="B3" s="5">
        <v>30</v>
      </c>
      <c r="C3" s="53" t="s">
        <v>25</v>
      </c>
      <c r="D3" s="54"/>
      <c r="E3" s="55"/>
    </row>
    <row r="4" spans="1:8" x14ac:dyDescent="0.35">
      <c r="A4" s="2" t="s">
        <v>24</v>
      </c>
      <c r="B4" s="17">
        <f>B3*0.26</f>
        <v>7.8000000000000007</v>
      </c>
      <c r="C4" s="53" t="s">
        <v>0</v>
      </c>
      <c r="D4" s="54"/>
      <c r="E4" s="55"/>
    </row>
    <row r="5" spans="1:8" x14ac:dyDescent="0.35">
      <c r="A5" s="52" t="s">
        <v>6</v>
      </c>
      <c r="B5" s="52"/>
      <c r="C5" s="52"/>
      <c r="D5" s="52"/>
      <c r="E5" s="52"/>
    </row>
    <row r="6" spans="1:8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8" ht="15" thickBot="1" x14ac:dyDescent="0.4">
      <c r="A7" s="13" t="s">
        <v>4</v>
      </c>
      <c r="B7" s="14" t="s">
        <v>15</v>
      </c>
      <c r="C7" s="15">
        <v>12850</v>
      </c>
      <c r="D7" s="15">
        <v>404780</v>
      </c>
      <c r="E7" s="18">
        <f>D7/($B$3^2)</f>
        <v>449.75555555555553</v>
      </c>
    </row>
    <row r="8" spans="1:8" ht="15" thickBot="1" x14ac:dyDescent="0.4">
      <c r="A8" s="13" t="s">
        <v>7</v>
      </c>
      <c r="B8" s="14" t="s">
        <v>16</v>
      </c>
      <c r="C8" s="15">
        <f>C7*0.56</f>
        <v>7196.0000000000009</v>
      </c>
      <c r="D8" s="15">
        <f>D7*0.56</f>
        <v>226676.80000000002</v>
      </c>
      <c r="E8" s="18">
        <f t="shared" ref="E8:E30" si="0">D8/($B$3^2)</f>
        <v>251.86311111111112</v>
      </c>
    </row>
    <row r="9" spans="1:8" x14ac:dyDescent="0.35">
      <c r="A9" s="6" t="s">
        <v>8</v>
      </c>
      <c r="B9" s="7" t="s">
        <v>9</v>
      </c>
      <c r="C9" s="8">
        <v>3090</v>
      </c>
      <c r="D9" s="8">
        <v>73500</v>
      </c>
      <c r="E9" s="19">
        <f t="shared" si="0"/>
        <v>81.666666666666671</v>
      </c>
    </row>
    <row r="10" spans="1:8" x14ac:dyDescent="0.35">
      <c r="A10" s="9" t="s">
        <v>8</v>
      </c>
      <c r="B10" s="3" t="s">
        <v>17</v>
      </c>
      <c r="C10" s="4">
        <f>C9*0.74</f>
        <v>2286.6</v>
      </c>
      <c r="D10" s="4">
        <f>D9*0.74</f>
        <v>54390</v>
      </c>
      <c r="E10" s="20">
        <f t="shared" si="0"/>
        <v>60.43333333333333</v>
      </c>
      <c r="H10" s="31"/>
    </row>
    <row r="11" spans="1:8" ht="15" thickBot="1" x14ac:dyDescent="0.4">
      <c r="A11" s="10" t="s">
        <v>8</v>
      </c>
      <c r="B11" s="11" t="s">
        <v>18</v>
      </c>
      <c r="C11" s="12">
        <f>C9*0.62</f>
        <v>1915.8</v>
      </c>
      <c r="D11" s="12">
        <f>D9*0.62</f>
        <v>45570</v>
      </c>
      <c r="E11" s="21">
        <f t="shared" si="0"/>
        <v>50.633333333333333</v>
      </c>
    </row>
    <row r="12" spans="1:8" x14ac:dyDescent="0.35">
      <c r="A12" s="6" t="s">
        <v>10</v>
      </c>
      <c r="B12" s="7" t="s">
        <v>9</v>
      </c>
      <c r="C12" s="8">
        <v>4520</v>
      </c>
      <c r="D12" s="8">
        <v>107427</v>
      </c>
      <c r="E12" s="19">
        <f t="shared" si="0"/>
        <v>119.36333333333333</v>
      </c>
    </row>
    <row r="13" spans="1:8" x14ac:dyDescent="0.35">
      <c r="A13" s="9" t="s">
        <v>10</v>
      </c>
      <c r="B13" s="3" t="s">
        <v>17</v>
      </c>
      <c r="C13" s="4">
        <v>4361</v>
      </c>
      <c r="D13" s="4">
        <v>104342</v>
      </c>
      <c r="E13" s="20">
        <f t="shared" si="0"/>
        <v>115.93555555555555</v>
      </c>
    </row>
    <row r="14" spans="1:8" ht="15" thickBot="1" x14ac:dyDescent="0.4">
      <c r="A14" s="10" t="s">
        <v>10</v>
      </c>
      <c r="B14" s="11" t="s">
        <v>18</v>
      </c>
      <c r="C14" s="12">
        <v>3717</v>
      </c>
      <c r="D14" s="12">
        <v>89127</v>
      </c>
      <c r="E14" s="21">
        <f t="shared" si="0"/>
        <v>99.03</v>
      </c>
    </row>
    <row r="15" spans="1:8" ht="15" thickBot="1" x14ac:dyDescent="0.4">
      <c r="A15" s="13" t="s">
        <v>11</v>
      </c>
      <c r="B15" s="14" t="s">
        <v>19</v>
      </c>
      <c r="C15" s="15">
        <v>4200</v>
      </c>
      <c r="D15" s="15">
        <v>91700</v>
      </c>
      <c r="E15" s="18">
        <f t="shared" si="0"/>
        <v>101.88888888888889</v>
      </c>
    </row>
    <row r="16" spans="1:8" ht="15" thickBot="1" x14ac:dyDescent="0.4">
      <c r="A16" s="13" t="s">
        <v>12</v>
      </c>
      <c r="B16" s="14" t="s">
        <v>18</v>
      </c>
      <c r="C16" s="15">
        <v>4860</v>
      </c>
      <c r="D16" s="15">
        <v>102000</v>
      </c>
      <c r="E16" s="18">
        <f t="shared" si="0"/>
        <v>113.33333333333333</v>
      </c>
    </row>
    <row r="17" spans="1:5" x14ac:dyDescent="0.35">
      <c r="A17" s="6" t="s">
        <v>13</v>
      </c>
      <c r="B17" s="7" t="s">
        <v>9</v>
      </c>
      <c r="C17" s="8">
        <v>4932</v>
      </c>
      <c r="D17" s="8">
        <v>118152</v>
      </c>
      <c r="E17" s="19">
        <f t="shared" si="0"/>
        <v>131.28</v>
      </c>
    </row>
    <row r="18" spans="1:5" x14ac:dyDescent="0.35">
      <c r="A18" s="9" t="s">
        <v>13</v>
      </c>
      <c r="B18" s="3" t="s">
        <v>17</v>
      </c>
      <c r="C18" s="4">
        <v>4563</v>
      </c>
      <c r="D18" s="4">
        <v>109312</v>
      </c>
      <c r="E18" s="20">
        <f t="shared" si="0"/>
        <v>121.45777777777778</v>
      </c>
    </row>
    <row r="19" spans="1:5" ht="15" thickBot="1" x14ac:dyDescent="0.4">
      <c r="A19" s="10" t="s">
        <v>13</v>
      </c>
      <c r="B19" s="11" t="s">
        <v>18</v>
      </c>
      <c r="C19" s="12">
        <v>2894</v>
      </c>
      <c r="D19" s="12">
        <v>69329</v>
      </c>
      <c r="E19" s="21">
        <f t="shared" si="0"/>
        <v>77.032222222222217</v>
      </c>
    </row>
    <row r="20" spans="1:5" x14ac:dyDescent="0.35">
      <c r="A20" s="33" t="s">
        <v>36</v>
      </c>
      <c r="B20" s="34" t="s">
        <v>9</v>
      </c>
      <c r="C20" s="35">
        <v>7403</v>
      </c>
      <c r="D20" s="35">
        <v>174866</v>
      </c>
      <c r="E20" s="35">
        <f t="shared" si="0"/>
        <v>194.29555555555555</v>
      </c>
    </row>
    <row r="21" spans="1:5" x14ac:dyDescent="0.35">
      <c r="A21" s="32" t="s">
        <v>36</v>
      </c>
      <c r="B21" s="30" t="s">
        <v>17</v>
      </c>
      <c r="C21" s="20">
        <v>7147</v>
      </c>
      <c r="D21" s="20">
        <v>168810</v>
      </c>
      <c r="E21" s="20">
        <f t="shared" si="0"/>
        <v>187.56666666666666</v>
      </c>
    </row>
    <row r="22" spans="1:5" ht="15" thickBot="1" x14ac:dyDescent="0.4">
      <c r="A22" s="36" t="s">
        <v>36</v>
      </c>
      <c r="B22" s="26" t="s">
        <v>18</v>
      </c>
      <c r="C22" s="21">
        <v>4315</v>
      </c>
      <c r="D22" s="21">
        <v>102253</v>
      </c>
      <c r="E22" s="21">
        <f t="shared" si="0"/>
        <v>113.61444444444444</v>
      </c>
    </row>
    <row r="23" spans="1:5" x14ac:dyDescent="0.35">
      <c r="A23" s="33" t="s">
        <v>37</v>
      </c>
      <c r="B23" s="34" t="s">
        <v>9</v>
      </c>
      <c r="C23" s="35">
        <v>8375</v>
      </c>
      <c r="D23" s="35">
        <v>191002</v>
      </c>
      <c r="E23" s="35">
        <f t="shared" si="0"/>
        <v>212.22444444444446</v>
      </c>
    </row>
    <row r="24" spans="1:5" x14ac:dyDescent="0.35">
      <c r="A24" s="32" t="s">
        <v>37</v>
      </c>
      <c r="B24" s="30" t="s">
        <v>17</v>
      </c>
      <c r="C24" s="20">
        <v>4960</v>
      </c>
      <c r="D24" s="20">
        <v>108322</v>
      </c>
      <c r="E24" s="20">
        <f t="shared" si="0"/>
        <v>120.35777777777778</v>
      </c>
    </row>
    <row r="25" spans="1:5" ht="15" thickBot="1" x14ac:dyDescent="0.4">
      <c r="A25" s="32" t="s">
        <v>37</v>
      </c>
      <c r="B25" s="30" t="s">
        <v>18</v>
      </c>
      <c r="C25" s="20">
        <v>8038</v>
      </c>
      <c r="D25" s="20">
        <v>183677</v>
      </c>
      <c r="E25" s="20">
        <f t="shared" si="0"/>
        <v>204.08555555555554</v>
      </c>
    </row>
    <row r="26" spans="1:5" x14ac:dyDescent="0.35">
      <c r="A26" s="43" t="s">
        <v>44</v>
      </c>
      <c r="B26" s="28" t="s">
        <v>9</v>
      </c>
      <c r="C26" s="19">
        <v>4983</v>
      </c>
      <c r="D26" s="19">
        <v>120344</v>
      </c>
      <c r="E26" s="19">
        <f t="shared" si="0"/>
        <v>133.71555555555557</v>
      </c>
    </row>
    <row r="27" spans="1:5" x14ac:dyDescent="0.35">
      <c r="A27" s="33" t="s">
        <v>44</v>
      </c>
      <c r="B27" s="30" t="s">
        <v>17</v>
      </c>
      <c r="C27" s="20">
        <v>4520</v>
      </c>
      <c r="D27" s="20">
        <v>108449</v>
      </c>
      <c r="E27" s="20">
        <f t="shared" si="0"/>
        <v>120.49888888888889</v>
      </c>
    </row>
    <row r="28" spans="1:5" ht="15" thickBot="1" x14ac:dyDescent="0.4">
      <c r="A28" s="33" t="s">
        <v>44</v>
      </c>
      <c r="B28" s="30" t="s">
        <v>18</v>
      </c>
      <c r="C28" s="20">
        <v>4699</v>
      </c>
      <c r="D28" s="20">
        <v>113060</v>
      </c>
      <c r="E28" s="20">
        <f t="shared" si="0"/>
        <v>125.62222222222222</v>
      </c>
    </row>
    <row r="29" spans="1:5" x14ac:dyDescent="0.35">
      <c r="A29" s="43" t="s">
        <v>47</v>
      </c>
      <c r="B29" s="28" t="s">
        <v>19</v>
      </c>
      <c r="C29" s="19">
        <v>7696</v>
      </c>
      <c r="D29" s="19">
        <v>226000</v>
      </c>
      <c r="E29" s="19">
        <f t="shared" si="0"/>
        <v>251.11111111111111</v>
      </c>
    </row>
    <row r="30" spans="1:5" x14ac:dyDescent="0.35">
      <c r="A30" s="33" t="s">
        <v>49</v>
      </c>
      <c r="B30" s="30" t="s">
        <v>19</v>
      </c>
      <c r="C30" s="20">
        <v>5778</v>
      </c>
      <c r="D30" s="20">
        <v>169766</v>
      </c>
      <c r="E30" s="20">
        <f t="shared" si="0"/>
        <v>188.62888888888889</v>
      </c>
    </row>
    <row r="32" spans="1:5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2:E2"/>
    <mergeCell ref="A5:E5"/>
    <mergeCell ref="C4:E4"/>
    <mergeCell ref="C3:E3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4" workbookViewId="0">
      <selection activeCell="A35" sqref="A35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5" ht="23.5" x14ac:dyDescent="0.55000000000000004">
      <c r="A1" s="56" t="s">
        <v>30</v>
      </c>
      <c r="B1" s="56"/>
      <c r="C1" s="56"/>
      <c r="D1" s="56"/>
      <c r="E1" s="56"/>
    </row>
    <row r="2" spans="1:5" x14ac:dyDescent="0.35">
      <c r="A2" s="52" t="s">
        <v>22</v>
      </c>
      <c r="B2" s="52"/>
      <c r="C2" s="52"/>
      <c r="D2" s="52"/>
      <c r="E2" s="52"/>
    </row>
    <row r="3" spans="1:5" x14ac:dyDescent="0.35">
      <c r="A3" s="2" t="s">
        <v>14</v>
      </c>
      <c r="B3" s="5">
        <v>25</v>
      </c>
      <c r="C3" s="53" t="s">
        <v>25</v>
      </c>
      <c r="D3" s="54"/>
      <c r="E3" s="55"/>
    </row>
    <row r="4" spans="1:5" x14ac:dyDescent="0.35">
      <c r="A4" s="2" t="s">
        <v>24</v>
      </c>
      <c r="B4" s="17">
        <f>B3*0.33</f>
        <v>8.25</v>
      </c>
      <c r="C4" s="53" t="s">
        <v>0</v>
      </c>
      <c r="D4" s="54"/>
      <c r="E4" s="55"/>
    </row>
    <row r="5" spans="1:5" x14ac:dyDescent="0.35">
      <c r="A5" s="52" t="s">
        <v>6</v>
      </c>
      <c r="B5" s="52"/>
      <c r="C5" s="52"/>
      <c r="D5" s="52"/>
      <c r="E5" s="52"/>
    </row>
    <row r="6" spans="1:5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5" ht="15" thickBot="1" x14ac:dyDescent="0.4">
      <c r="A7" s="13" t="s">
        <v>4</v>
      </c>
      <c r="B7" s="14" t="s">
        <v>15</v>
      </c>
      <c r="C7" s="15">
        <v>13012</v>
      </c>
      <c r="D7" s="15">
        <v>260363</v>
      </c>
      <c r="E7" s="18">
        <f>D7/($B$3^2)</f>
        <v>416.58080000000001</v>
      </c>
    </row>
    <row r="8" spans="1:5" ht="15" thickBot="1" x14ac:dyDescent="0.4">
      <c r="A8" s="13" t="s">
        <v>7</v>
      </c>
      <c r="B8" s="14" t="s">
        <v>16</v>
      </c>
      <c r="C8" s="15">
        <f>C7*0.56</f>
        <v>7286.72</v>
      </c>
      <c r="D8" s="15">
        <f>D7*0.56</f>
        <v>145803.28000000003</v>
      </c>
      <c r="E8" s="18">
        <f t="shared" ref="E8:E30" si="0">D8/($B$3^2)</f>
        <v>233.28524800000005</v>
      </c>
    </row>
    <row r="9" spans="1:5" x14ac:dyDescent="0.35">
      <c r="A9" s="6" t="s">
        <v>8</v>
      </c>
      <c r="B9" s="7" t="s">
        <v>9</v>
      </c>
      <c r="C9" s="8">
        <v>3040</v>
      </c>
      <c r="D9" s="8">
        <v>45600</v>
      </c>
      <c r="E9" s="19">
        <f t="shared" si="0"/>
        <v>72.959999999999994</v>
      </c>
    </row>
    <row r="10" spans="1:5" x14ac:dyDescent="0.35">
      <c r="A10" s="9" t="s">
        <v>8</v>
      </c>
      <c r="B10" s="3" t="s">
        <v>17</v>
      </c>
      <c r="C10" s="4">
        <f>C9*0.74</f>
        <v>2249.6</v>
      </c>
      <c r="D10" s="4">
        <f>D9*0.74</f>
        <v>33744</v>
      </c>
      <c r="E10" s="20">
        <f t="shared" si="0"/>
        <v>53.990400000000001</v>
      </c>
    </row>
    <row r="11" spans="1:5" ht="15" thickBot="1" x14ac:dyDescent="0.4">
      <c r="A11" s="10" t="s">
        <v>8</v>
      </c>
      <c r="B11" s="11" t="s">
        <v>18</v>
      </c>
      <c r="C11" s="12">
        <f>C9*0.62</f>
        <v>1884.8</v>
      </c>
      <c r="D11" s="12">
        <f>D9*0.62</f>
        <v>28272</v>
      </c>
      <c r="E11" s="21">
        <f t="shared" si="0"/>
        <v>45.235199999999999</v>
      </c>
    </row>
    <row r="12" spans="1:5" x14ac:dyDescent="0.35">
      <c r="A12" s="6" t="s">
        <v>10</v>
      </c>
      <c r="B12" s="7" t="s">
        <v>9</v>
      </c>
      <c r="C12" s="8">
        <v>4442</v>
      </c>
      <c r="D12" s="8">
        <v>67717</v>
      </c>
      <c r="E12" s="19">
        <f t="shared" si="0"/>
        <v>108.3472</v>
      </c>
    </row>
    <row r="13" spans="1:5" x14ac:dyDescent="0.35">
      <c r="A13" s="9" t="s">
        <v>10</v>
      </c>
      <c r="B13" s="3" t="s">
        <v>17</v>
      </c>
      <c r="C13" s="4">
        <v>4286</v>
      </c>
      <c r="D13" s="4">
        <v>65772</v>
      </c>
      <c r="E13" s="20">
        <f t="shared" si="0"/>
        <v>105.23520000000001</v>
      </c>
    </row>
    <row r="14" spans="1:5" ht="15" thickBot="1" x14ac:dyDescent="0.4">
      <c r="A14" s="10" t="s">
        <v>10</v>
      </c>
      <c r="B14" s="11" t="s">
        <v>18</v>
      </c>
      <c r="C14" s="12">
        <v>3653</v>
      </c>
      <c r="D14" s="12">
        <v>56181</v>
      </c>
      <c r="E14" s="21">
        <f t="shared" si="0"/>
        <v>89.889600000000002</v>
      </c>
    </row>
    <row r="15" spans="1:5" ht="15" thickBot="1" x14ac:dyDescent="0.4">
      <c r="A15" s="13" t="s">
        <v>11</v>
      </c>
      <c r="B15" s="14" t="s">
        <v>19</v>
      </c>
      <c r="C15" s="15">
        <v>4200</v>
      </c>
      <c r="D15" s="15">
        <v>56400</v>
      </c>
      <c r="E15" s="18">
        <f t="shared" si="0"/>
        <v>90.24</v>
      </c>
    </row>
    <row r="16" spans="1:5" ht="15" thickBot="1" x14ac:dyDescent="0.4">
      <c r="A16" s="13" t="s">
        <v>12</v>
      </c>
      <c r="B16" s="14" t="s">
        <v>18</v>
      </c>
      <c r="C16" s="15">
        <v>4850</v>
      </c>
      <c r="D16" s="15">
        <v>63400</v>
      </c>
      <c r="E16" s="18">
        <f t="shared" si="0"/>
        <v>101.44</v>
      </c>
    </row>
    <row r="17" spans="1:5" x14ac:dyDescent="0.35">
      <c r="A17" s="6" t="s">
        <v>13</v>
      </c>
      <c r="B17" s="7" t="s">
        <v>9</v>
      </c>
      <c r="C17" s="8">
        <v>4846</v>
      </c>
      <c r="D17" s="8">
        <v>74477</v>
      </c>
      <c r="E17" s="19">
        <f t="shared" si="0"/>
        <v>119.1632</v>
      </c>
    </row>
    <row r="18" spans="1:5" x14ac:dyDescent="0.35">
      <c r="A18" s="9" t="s">
        <v>13</v>
      </c>
      <c r="B18" s="3" t="s">
        <v>17</v>
      </c>
      <c r="C18" s="4">
        <v>4484</v>
      </c>
      <c r="D18" s="4">
        <v>68905</v>
      </c>
      <c r="E18" s="20">
        <f t="shared" si="0"/>
        <v>110.248</v>
      </c>
    </row>
    <row r="19" spans="1:5" ht="15" thickBot="1" x14ac:dyDescent="0.4">
      <c r="A19" s="10" t="s">
        <v>13</v>
      </c>
      <c r="B19" s="11" t="s">
        <v>18</v>
      </c>
      <c r="C19" s="12">
        <v>2844</v>
      </c>
      <c r="D19" s="12">
        <v>43701</v>
      </c>
      <c r="E19" s="21">
        <f t="shared" si="0"/>
        <v>69.921599999999998</v>
      </c>
    </row>
    <row r="20" spans="1:5" x14ac:dyDescent="0.35">
      <c r="A20" s="33" t="s">
        <v>36</v>
      </c>
      <c r="B20" s="34" t="s">
        <v>9</v>
      </c>
      <c r="C20" s="35">
        <v>7687</v>
      </c>
      <c r="D20" s="35">
        <v>109169</v>
      </c>
      <c r="E20" s="35">
        <f t="shared" si="0"/>
        <v>174.6704</v>
      </c>
    </row>
    <row r="21" spans="1:5" x14ac:dyDescent="0.35">
      <c r="A21" s="32" t="s">
        <v>36</v>
      </c>
      <c r="B21" s="30" t="s">
        <v>17</v>
      </c>
      <c r="C21" s="20">
        <v>7422</v>
      </c>
      <c r="D21" s="20">
        <v>105389</v>
      </c>
      <c r="E21" s="20">
        <f t="shared" si="0"/>
        <v>168.6224</v>
      </c>
    </row>
    <row r="22" spans="1:5" ht="15" thickBot="1" x14ac:dyDescent="0.4">
      <c r="A22" s="36" t="s">
        <v>36</v>
      </c>
      <c r="B22" s="26" t="s">
        <v>18</v>
      </c>
      <c r="C22" s="21">
        <v>4481</v>
      </c>
      <c r="D22" s="21">
        <v>63837</v>
      </c>
      <c r="E22" s="21">
        <f t="shared" si="0"/>
        <v>102.1392</v>
      </c>
    </row>
    <row r="23" spans="1:5" x14ac:dyDescent="0.35">
      <c r="A23" s="33" t="s">
        <v>37</v>
      </c>
      <c r="B23" s="34" t="s">
        <v>9</v>
      </c>
      <c r="C23" s="35">
        <v>8597</v>
      </c>
      <c r="D23" s="35">
        <v>119804</v>
      </c>
      <c r="E23" s="35">
        <f t="shared" si="0"/>
        <v>191.68639999999999</v>
      </c>
    </row>
    <row r="24" spans="1:5" x14ac:dyDescent="0.35">
      <c r="A24" s="32" t="s">
        <v>37</v>
      </c>
      <c r="B24" s="30" t="s">
        <v>17</v>
      </c>
      <c r="C24" s="20">
        <v>5092</v>
      </c>
      <c r="D24" s="20">
        <v>67944</v>
      </c>
      <c r="E24" s="20">
        <f t="shared" si="0"/>
        <v>108.71040000000001</v>
      </c>
    </row>
    <row r="25" spans="1:5" ht="15" thickBot="1" x14ac:dyDescent="0.4">
      <c r="A25" s="32" t="s">
        <v>37</v>
      </c>
      <c r="B25" s="30" t="s">
        <v>18</v>
      </c>
      <c r="C25" s="20">
        <v>8251</v>
      </c>
      <c r="D25" s="20">
        <v>115210</v>
      </c>
      <c r="E25" s="20">
        <f t="shared" si="0"/>
        <v>184.33600000000001</v>
      </c>
    </row>
    <row r="26" spans="1:5" x14ac:dyDescent="0.35">
      <c r="A26" s="43" t="s">
        <v>44</v>
      </c>
      <c r="B26" s="28" t="s">
        <v>9</v>
      </c>
      <c r="C26" s="19">
        <v>5115</v>
      </c>
      <c r="D26" s="19">
        <v>75485</v>
      </c>
      <c r="E26" s="19">
        <f t="shared" si="0"/>
        <v>120.776</v>
      </c>
    </row>
    <row r="27" spans="1:5" x14ac:dyDescent="0.35">
      <c r="A27" s="33" t="s">
        <v>44</v>
      </c>
      <c r="B27" s="30" t="s">
        <v>17</v>
      </c>
      <c r="C27" s="20">
        <v>4640</v>
      </c>
      <c r="D27" s="20">
        <v>68024</v>
      </c>
      <c r="E27" s="20">
        <f t="shared" si="0"/>
        <v>108.83839999999999</v>
      </c>
    </row>
    <row r="28" spans="1:5" ht="15" thickBot="1" x14ac:dyDescent="0.4">
      <c r="A28" s="33" t="s">
        <v>44</v>
      </c>
      <c r="B28" s="30" t="s">
        <v>18</v>
      </c>
      <c r="C28" s="20">
        <v>4823</v>
      </c>
      <c r="D28" s="20">
        <v>70916</v>
      </c>
      <c r="E28" s="20">
        <f t="shared" si="0"/>
        <v>113.46559999999999</v>
      </c>
    </row>
    <row r="29" spans="1:5" x14ac:dyDescent="0.35">
      <c r="A29" s="43" t="s">
        <v>47</v>
      </c>
      <c r="B29" s="28" t="s">
        <v>19</v>
      </c>
      <c r="C29" s="19">
        <v>8008</v>
      </c>
      <c r="D29" s="19">
        <v>147900</v>
      </c>
      <c r="E29" s="19">
        <f t="shared" si="0"/>
        <v>236.64</v>
      </c>
    </row>
    <row r="30" spans="1:5" x14ac:dyDescent="0.35">
      <c r="A30" s="33" t="s">
        <v>49</v>
      </c>
      <c r="B30" s="30" t="s">
        <v>19</v>
      </c>
      <c r="C30" s="20">
        <v>6012</v>
      </c>
      <c r="D30" s="20">
        <v>111076</v>
      </c>
      <c r="E30" s="20">
        <f t="shared" si="0"/>
        <v>177.7216</v>
      </c>
    </row>
    <row r="32" spans="1:5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2:E2"/>
    <mergeCell ref="A5:E5"/>
    <mergeCell ref="C4:E4"/>
    <mergeCell ref="C3:E3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1" workbookViewId="0">
      <selection activeCell="A35" sqref="A35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5" ht="23.5" x14ac:dyDescent="0.55000000000000004">
      <c r="A1" s="56" t="s">
        <v>31</v>
      </c>
      <c r="B1" s="56"/>
      <c r="C1" s="56"/>
      <c r="D1" s="56"/>
      <c r="E1" s="56"/>
    </row>
    <row r="2" spans="1:5" x14ac:dyDescent="0.35">
      <c r="A2" s="52" t="s">
        <v>22</v>
      </c>
      <c r="B2" s="52"/>
      <c r="C2" s="52"/>
      <c r="D2" s="52"/>
      <c r="E2" s="52"/>
    </row>
    <row r="3" spans="1:5" x14ac:dyDescent="0.35">
      <c r="A3" s="2" t="s">
        <v>14</v>
      </c>
      <c r="B3" s="5">
        <v>20</v>
      </c>
      <c r="C3" s="53" t="s">
        <v>25</v>
      </c>
      <c r="D3" s="54"/>
      <c r="E3" s="55"/>
    </row>
    <row r="4" spans="1:5" x14ac:dyDescent="0.35">
      <c r="A4" s="2" t="s">
        <v>24</v>
      </c>
      <c r="B4" s="17">
        <f>B3*0.45</f>
        <v>9</v>
      </c>
      <c r="C4" s="53" t="s">
        <v>0</v>
      </c>
      <c r="D4" s="54"/>
      <c r="E4" s="55"/>
    </row>
    <row r="5" spans="1:5" x14ac:dyDescent="0.35">
      <c r="A5" s="52" t="s">
        <v>6</v>
      </c>
      <c r="B5" s="52"/>
      <c r="C5" s="52"/>
      <c r="D5" s="52"/>
      <c r="E5" s="52"/>
    </row>
    <row r="6" spans="1:5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5" ht="15" thickBot="1" x14ac:dyDescent="0.4">
      <c r="A7" s="13" t="s">
        <v>4</v>
      </c>
      <c r="B7" s="14" t="s">
        <v>15</v>
      </c>
      <c r="C7" s="15">
        <v>15412</v>
      </c>
      <c r="D7" s="15">
        <v>182301</v>
      </c>
      <c r="E7" s="18">
        <f>D7/($B$3^2)</f>
        <v>455.7525</v>
      </c>
    </row>
    <row r="8" spans="1:5" ht="15" thickBot="1" x14ac:dyDescent="0.4">
      <c r="A8" s="13" t="s">
        <v>7</v>
      </c>
      <c r="B8" s="14" t="s">
        <v>16</v>
      </c>
      <c r="C8" s="15">
        <f>C7*0.56</f>
        <v>8630.7200000000012</v>
      </c>
      <c r="D8" s="15">
        <f>D7*0.56</f>
        <v>102088.56000000001</v>
      </c>
      <c r="E8" s="18">
        <f t="shared" ref="E8:E30" si="0">D8/($B$3^2)</f>
        <v>255.22140000000002</v>
      </c>
    </row>
    <row r="9" spans="1:5" x14ac:dyDescent="0.35">
      <c r="A9" s="6" t="s">
        <v>8</v>
      </c>
      <c r="B9" s="7" t="s">
        <v>9</v>
      </c>
      <c r="C9" s="8">
        <v>3690</v>
      </c>
      <c r="D9" s="8">
        <v>22500</v>
      </c>
      <c r="E9" s="19">
        <f t="shared" si="0"/>
        <v>56.25</v>
      </c>
    </row>
    <row r="10" spans="1:5" x14ac:dyDescent="0.35">
      <c r="A10" s="9" t="s">
        <v>8</v>
      </c>
      <c r="B10" s="3" t="s">
        <v>17</v>
      </c>
      <c r="C10" s="4">
        <f>C9*0.74</f>
        <v>2730.6</v>
      </c>
      <c r="D10" s="4">
        <f>D9*0.74</f>
        <v>16650</v>
      </c>
      <c r="E10" s="20">
        <f t="shared" si="0"/>
        <v>41.625</v>
      </c>
    </row>
    <row r="11" spans="1:5" ht="15" thickBot="1" x14ac:dyDescent="0.4">
      <c r="A11" s="10" t="s">
        <v>8</v>
      </c>
      <c r="B11" s="11" t="s">
        <v>18</v>
      </c>
      <c r="C11" s="12">
        <f>C9*0.62</f>
        <v>2287.8000000000002</v>
      </c>
      <c r="D11" s="12">
        <f>D9*0.62</f>
        <v>13950</v>
      </c>
      <c r="E11" s="21">
        <f t="shared" si="0"/>
        <v>34.875</v>
      </c>
    </row>
    <row r="12" spans="1:5" x14ac:dyDescent="0.35">
      <c r="A12" s="6" t="s">
        <v>10</v>
      </c>
      <c r="B12" s="7" t="s">
        <v>9</v>
      </c>
      <c r="C12" s="8">
        <v>5367</v>
      </c>
      <c r="D12" s="8">
        <v>44590</v>
      </c>
      <c r="E12" s="19">
        <f t="shared" si="0"/>
        <v>111.47499999999999</v>
      </c>
    </row>
    <row r="13" spans="1:5" x14ac:dyDescent="0.35">
      <c r="A13" s="9" t="s">
        <v>10</v>
      </c>
      <c r="B13" s="3" t="s">
        <v>17</v>
      </c>
      <c r="C13" s="4">
        <v>5178</v>
      </c>
      <c r="D13" s="4">
        <v>43309</v>
      </c>
      <c r="E13" s="20">
        <f t="shared" si="0"/>
        <v>108.27249999999999</v>
      </c>
    </row>
    <row r="14" spans="1:5" ht="15" thickBot="1" x14ac:dyDescent="0.4">
      <c r="A14" s="10" t="s">
        <v>10</v>
      </c>
      <c r="B14" s="11" t="s">
        <v>18</v>
      </c>
      <c r="C14" s="12">
        <v>4413</v>
      </c>
      <c r="D14" s="12">
        <v>36994</v>
      </c>
      <c r="E14" s="21">
        <f t="shared" si="0"/>
        <v>92.484999999999999</v>
      </c>
    </row>
    <row r="15" spans="1:5" ht="15" thickBot="1" x14ac:dyDescent="0.4">
      <c r="A15" s="13" t="s">
        <v>11</v>
      </c>
      <c r="B15" s="14" t="s">
        <v>19</v>
      </c>
      <c r="C15" s="15">
        <v>5190</v>
      </c>
      <c r="D15" s="15">
        <v>40600</v>
      </c>
      <c r="E15" s="18">
        <f t="shared" si="0"/>
        <v>101.5</v>
      </c>
    </row>
    <row r="16" spans="1:5" ht="15" thickBot="1" x14ac:dyDescent="0.4">
      <c r="A16" s="13" t="s">
        <v>12</v>
      </c>
      <c r="B16" s="14" t="s">
        <v>18</v>
      </c>
      <c r="C16" s="15">
        <v>6140</v>
      </c>
      <c r="D16" s="15">
        <v>46800</v>
      </c>
      <c r="E16" s="18">
        <f t="shared" si="0"/>
        <v>117</v>
      </c>
    </row>
    <row r="17" spans="1:5" x14ac:dyDescent="0.35">
      <c r="A17" s="6" t="s">
        <v>13</v>
      </c>
      <c r="B17" s="7" t="s">
        <v>9</v>
      </c>
      <c r="C17" s="8">
        <v>5855</v>
      </c>
      <c r="D17" s="8">
        <v>49041</v>
      </c>
      <c r="E17" s="19">
        <f t="shared" si="0"/>
        <v>122.60250000000001</v>
      </c>
    </row>
    <row r="18" spans="1:5" x14ac:dyDescent="0.35">
      <c r="A18" s="9" t="s">
        <v>13</v>
      </c>
      <c r="B18" s="3" t="s">
        <v>17</v>
      </c>
      <c r="C18" s="4">
        <v>5417</v>
      </c>
      <c r="D18" s="4">
        <v>45372</v>
      </c>
      <c r="E18" s="20">
        <f t="shared" si="0"/>
        <v>113.43</v>
      </c>
    </row>
    <row r="19" spans="1:5" ht="15" thickBot="1" x14ac:dyDescent="0.4">
      <c r="A19" s="10" t="s">
        <v>13</v>
      </c>
      <c r="B19" s="11" t="s">
        <v>18</v>
      </c>
      <c r="C19" s="12">
        <v>3436</v>
      </c>
      <c r="D19" s="12">
        <v>28776</v>
      </c>
      <c r="E19" s="21">
        <f t="shared" si="0"/>
        <v>71.94</v>
      </c>
    </row>
    <row r="20" spans="1:5" x14ac:dyDescent="0.35">
      <c r="A20" s="33" t="s">
        <v>36</v>
      </c>
      <c r="B20" s="34" t="s">
        <v>9</v>
      </c>
      <c r="C20" s="35">
        <v>9079</v>
      </c>
      <c r="D20" s="35">
        <v>75259</v>
      </c>
      <c r="E20" s="35">
        <f t="shared" si="0"/>
        <v>188.14750000000001</v>
      </c>
    </row>
    <row r="21" spans="1:5" x14ac:dyDescent="0.35">
      <c r="A21" s="32" t="s">
        <v>36</v>
      </c>
      <c r="B21" s="30" t="s">
        <v>17</v>
      </c>
      <c r="C21" s="20">
        <v>8766</v>
      </c>
      <c r="D21" s="20">
        <v>72650</v>
      </c>
      <c r="E21" s="20">
        <f t="shared" si="0"/>
        <v>181.625</v>
      </c>
    </row>
    <row r="22" spans="1:5" ht="15" thickBot="1" x14ac:dyDescent="0.4">
      <c r="A22" s="36" t="s">
        <v>36</v>
      </c>
      <c r="B22" s="26" t="s">
        <v>18</v>
      </c>
      <c r="C22" s="21">
        <v>5293</v>
      </c>
      <c r="D22" s="21">
        <v>44006</v>
      </c>
      <c r="E22" s="21">
        <f t="shared" si="0"/>
        <v>110.015</v>
      </c>
    </row>
    <row r="23" spans="1:5" x14ac:dyDescent="0.35">
      <c r="A23" s="33" t="s">
        <v>37</v>
      </c>
      <c r="B23" s="34" t="s">
        <v>9</v>
      </c>
      <c r="C23" s="35">
        <v>10261</v>
      </c>
      <c r="D23" s="35">
        <v>87019</v>
      </c>
      <c r="E23" s="35">
        <f t="shared" si="0"/>
        <v>217.54750000000001</v>
      </c>
    </row>
    <row r="24" spans="1:5" x14ac:dyDescent="0.35">
      <c r="A24" s="32" t="s">
        <v>37</v>
      </c>
      <c r="B24" s="30" t="s">
        <v>17</v>
      </c>
      <c r="C24" s="20">
        <v>6077</v>
      </c>
      <c r="D24" s="20">
        <v>49351</v>
      </c>
      <c r="E24" s="20">
        <f t="shared" si="0"/>
        <v>123.3775</v>
      </c>
    </row>
    <row r="25" spans="1:5" ht="15" thickBot="1" x14ac:dyDescent="0.4">
      <c r="A25" s="32" t="s">
        <v>37</v>
      </c>
      <c r="B25" s="30" t="s">
        <v>18</v>
      </c>
      <c r="C25" s="20">
        <v>9848</v>
      </c>
      <c r="D25" s="20">
        <v>83682</v>
      </c>
      <c r="E25" s="20">
        <f t="shared" si="0"/>
        <v>209.20500000000001</v>
      </c>
    </row>
    <row r="26" spans="1:5" x14ac:dyDescent="0.35">
      <c r="A26" s="43" t="s">
        <v>44</v>
      </c>
      <c r="B26" s="28" t="s">
        <v>9</v>
      </c>
      <c r="C26" s="19">
        <v>6105</v>
      </c>
      <c r="D26" s="19">
        <v>52210</v>
      </c>
      <c r="E26" s="19">
        <f t="shared" si="0"/>
        <v>130.52500000000001</v>
      </c>
    </row>
    <row r="27" spans="1:5" x14ac:dyDescent="0.35">
      <c r="A27" s="33" t="s">
        <v>44</v>
      </c>
      <c r="B27" s="30" t="s">
        <v>17</v>
      </c>
      <c r="C27" s="20">
        <v>5538</v>
      </c>
      <c r="D27" s="20">
        <v>47050</v>
      </c>
      <c r="E27" s="20">
        <f t="shared" si="0"/>
        <v>117.625</v>
      </c>
    </row>
    <row r="28" spans="1:5" ht="15" thickBot="1" x14ac:dyDescent="0.4">
      <c r="A28" s="33" t="s">
        <v>44</v>
      </c>
      <c r="B28" s="30" t="s">
        <v>18</v>
      </c>
      <c r="C28" s="20">
        <v>5757</v>
      </c>
      <c r="D28" s="20">
        <v>49050</v>
      </c>
      <c r="E28" s="20">
        <f t="shared" si="0"/>
        <v>122.625</v>
      </c>
    </row>
    <row r="29" spans="1:5" x14ac:dyDescent="0.35">
      <c r="A29" s="43" t="s">
        <v>47</v>
      </c>
      <c r="B29" s="28" t="s">
        <v>19</v>
      </c>
      <c r="C29" s="19">
        <v>9502</v>
      </c>
      <c r="D29" s="19">
        <v>118900</v>
      </c>
      <c r="E29" s="19">
        <f t="shared" si="0"/>
        <v>297.25</v>
      </c>
    </row>
    <row r="30" spans="1:5" x14ac:dyDescent="0.35">
      <c r="A30" s="33" t="s">
        <v>49</v>
      </c>
      <c r="B30" s="30" t="s">
        <v>19</v>
      </c>
      <c r="C30" s="20">
        <v>7134</v>
      </c>
      <c r="D30" s="20">
        <v>89290</v>
      </c>
      <c r="E30" s="20">
        <f t="shared" si="0"/>
        <v>223.22499999999999</v>
      </c>
    </row>
    <row r="32" spans="1:5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2:E2"/>
    <mergeCell ref="A5:E5"/>
    <mergeCell ref="C4:E4"/>
    <mergeCell ref="C3:E3"/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9" workbookViewId="0">
      <selection activeCell="A35" sqref="A35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5" ht="23.5" x14ac:dyDescent="0.55000000000000004">
      <c r="A1" s="56" t="s">
        <v>32</v>
      </c>
      <c r="B1" s="56"/>
      <c r="C1" s="56"/>
      <c r="D1" s="56"/>
      <c r="E1" s="56"/>
    </row>
    <row r="2" spans="1:5" x14ac:dyDescent="0.35">
      <c r="A2" s="52" t="s">
        <v>22</v>
      </c>
      <c r="B2" s="52"/>
      <c r="C2" s="52"/>
      <c r="D2" s="52"/>
      <c r="E2" s="52"/>
    </row>
    <row r="3" spans="1:5" x14ac:dyDescent="0.35">
      <c r="A3" s="2" t="s">
        <v>14</v>
      </c>
      <c r="B3" s="5">
        <v>13</v>
      </c>
      <c r="C3" s="53" t="s">
        <v>25</v>
      </c>
      <c r="D3" s="54"/>
      <c r="E3" s="55"/>
    </row>
    <row r="4" spans="1:5" x14ac:dyDescent="0.35">
      <c r="A4" s="2" t="s">
        <v>24</v>
      </c>
      <c r="B4" s="17">
        <f>B3*0.61</f>
        <v>7.93</v>
      </c>
      <c r="C4" s="53" t="s">
        <v>0</v>
      </c>
      <c r="D4" s="54"/>
      <c r="E4" s="55"/>
    </row>
    <row r="5" spans="1:5" x14ac:dyDescent="0.35">
      <c r="A5" s="52" t="s">
        <v>6</v>
      </c>
      <c r="B5" s="52"/>
      <c r="C5" s="52"/>
      <c r="D5" s="52"/>
      <c r="E5" s="52"/>
    </row>
    <row r="6" spans="1:5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5" ht="15" thickBot="1" x14ac:dyDescent="0.4">
      <c r="A7" s="13" t="s">
        <v>4</v>
      </c>
      <c r="B7" s="14" t="s">
        <v>15</v>
      </c>
      <c r="C7" s="15">
        <v>14271</v>
      </c>
      <c r="D7" s="15">
        <v>98553</v>
      </c>
      <c r="E7" s="18">
        <f>D7/($B$3^2)</f>
        <v>583.15384615384619</v>
      </c>
    </row>
    <row r="8" spans="1:5" ht="15" thickBot="1" x14ac:dyDescent="0.4">
      <c r="A8" s="13" t="s">
        <v>7</v>
      </c>
      <c r="B8" s="14" t="s">
        <v>16</v>
      </c>
      <c r="C8" s="15">
        <f>C7*0.56</f>
        <v>7991.7600000000011</v>
      </c>
      <c r="D8" s="15">
        <f>D7*0.56</f>
        <v>55189.680000000008</v>
      </c>
      <c r="E8" s="18">
        <f t="shared" ref="E8:E30" si="0">D8/($B$3^2)</f>
        <v>326.5661538461539</v>
      </c>
    </row>
    <row r="9" spans="1:5" x14ac:dyDescent="0.35">
      <c r="A9" s="6" t="s">
        <v>8</v>
      </c>
      <c r="B9" s="7" t="s">
        <v>9</v>
      </c>
      <c r="C9" s="8">
        <v>3950</v>
      </c>
      <c r="D9" s="8">
        <v>3540</v>
      </c>
      <c r="E9" s="19">
        <f t="shared" si="0"/>
        <v>20.946745562130179</v>
      </c>
    </row>
    <row r="10" spans="1:5" x14ac:dyDescent="0.35">
      <c r="A10" s="9" t="s">
        <v>8</v>
      </c>
      <c r="B10" s="3" t="s">
        <v>17</v>
      </c>
      <c r="C10" s="4">
        <f>C9*0.74</f>
        <v>2923</v>
      </c>
      <c r="D10" s="4">
        <f>D9*0.74</f>
        <v>2619.6</v>
      </c>
      <c r="E10" s="20">
        <f t="shared" si="0"/>
        <v>15.500591715976331</v>
      </c>
    </row>
    <row r="11" spans="1:5" ht="15" thickBot="1" x14ac:dyDescent="0.4">
      <c r="A11" s="10" t="s">
        <v>8</v>
      </c>
      <c r="B11" s="11" t="s">
        <v>18</v>
      </c>
      <c r="C11" s="12">
        <f>C9*0.62</f>
        <v>2449</v>
      </c>
      <c r="D11" s="12">
        <f>D9*0.62</f>
        <v>2194.8000000000002</v>
      </c>
      <c r="E11" s="21">
        <f t="shared" si="0"/>
        <v>12.986982248520711</v>
      </c>
    </row>
    <row r="12" spans="1:5" x14ac:dyDescent="0.35">
      <c r="A12" s="6" t="s">
        <v>10</v>
      </c>
      <c r="B12" s="7" t="s">
        <v>9</v>
      </c>
      <c r="C12" s="8">
        <v>4965</v>
      </c>
      <c r="D12" s="8">
        <v>24999</v>
      </c>
      <c r="E12" s="19">
        <f t="shared" si="0"/>
        <v>147.92307692307693</v>
      </c>
    </row>
    <row r="13" spans="1:5" x14ac:dyDescent="0.35">
      <c r="A13" s="9" t="s">
        <v>10</v>
      </c>
      <c r="B13" s="3" t="s">
        <v>17</v>
      </c>
      <c r="C13" s="4">
        <v>4791</v>
      </c>
      <c r="D13" s="4">
        <v>24281</v>
      </c>
      <c r="E13" s="20">
        <f t="shared" si="0"/>
        <v>143.67455621301775</v>
      </c>
    </row>
    <row r="14" spans="1:5" ht="15" thickBot="1" x14ac:dyDescent="0.4">
      <c r="A14" s="10" t="s">
        <v>10</v>
      </c>
      <c r="B14" s="11" t="s">
        <v>18</v>
      </c>
      <c r="C14" s="12">
        <v>4083</v>
      </c>
      <c r="D14" s="12">
        <v>20741</v>
      </c>
      <c r="E14" s="21">
        <f t="shared" si="0"/>
        <v>122.72781065088758</v>
      </c>
    </row>
    <row r="15" spans="1:5" ht="15" thickBot="1" x14ac:dyDescent="0.4">
      <c r="A15" s="13" t="s">
        <v>11</v>
      </c>
      <c r="B15" s="14" t="s">
        <v>19</v>
      </c>
      <c r="C15" s="15">
        <v>4940</v>
      </c>
      <c r="D15" s="15">
        <v>22900</v>
      </c>
      <c r="E15" s="18">
        <f t="shared" si="0"/>
        <v>135.50295857988166</v>
      </c>
    </row>
    <row r="16" spans="1:5" ht="15" thickBot="1" x14ac:dyDescent="0.4">
      <c r="A16" s="13" t="s">
        <v>12</v>
      </c>
      <c r="B16" s="14" t="s">
        <v>18</v>
      </c>
      <c r="C16" s="15">
        <v>5830</v>
      </c>
      <c r="D16" s="15">
        <v>26900</v>
      </c>
      <c r="E16" s="18">
        <f t="shared" si="0"/>
        <v>159.17159763313609</v>
      </c>
    </row>
    <row r="17" spans="1:5" x14ac:dyDescent="0.35">
      <c r="A17" s="6" t="s">
        <v>13</v>
      </c>
      <c r="B17" s="7" t="s">
        <v>9</v>
      </c>
      <c r="C17" s="8">
        <v>5417</v>
      </c>
      <c r="D17" s="8">
        <v>27495</v>
      </c>
      <c r="E17" s="19">
        <f t="shared" si="0"/>
        <v>162.69230769230768</v>
      </c>
    </row>
    <row r="18" spans="1:5" x14ac:dyDescent="0.35">
      <c r="A18" s="9" t="s">
        <v>13</v>
      </c>
      <c r="B18" s="3" t="s">
        <v>17</v>
      </c>
      <c r="C18" s="4">
        <v>5012</v>
      </c>
      <c r="D18" s="4">
        <v>25438</v>
      </c>
      <c r="E18" s="20">
        <f t="shared" si="0"/>
        <v>150.52071005917159</v>
      </c>
    </row>
    <row r="19" spans="1:5" ht="15" thickBot="1" x14ac:dyDescent="0.4">
      <c r="A19" s="10" t="s">
        <v>13</v>
      </c>
      <c r="B19" s="11" t="s">
        <v>18</v>
      </c>
      <c r="C19" s="12">
        <v>3178</v>
      </c>
      <c r="D19" s="12">
        <v>16134</v>
      </c>
      <c r="E19" s="21">
        <f t="shared" si="0"/>
        <v>95.467455621301781</v>
      </c>
    </row>
    <row r="20" spans="1:5" x14ac:dyDescent="0.35">
      <c r="A20" s="33" t="s">
        <v>36</v>
      </c>
      <c r="B20" s="34" t="s">
        <v>9</v>
      </c>
      <c r="C20" s="35">
        <v>8687</v>
      </c>
      <c r="D20" s="35">
        <v>42624</v>
      </c>
      <c r="E20" s="35">
        <f t="shared" si="0"/>
        <v>252.2130177514793</v>
      </c>
    </row>
    <row r="21" spans="1:5" x14ac:dyDescent="0.35">
      <c r="A21" s="32" t="s">
        <v>36</v>
      </c>
      <c r="B21" s="30" t="s">
        <v>17</v>
      </c>
      <c r="C21" s="20">
        <v>8387</v>
      </c>
      <c r="D21" s="20">
        <v>41148</v>
      </c>
      <c r="E21" s="20">
        <f t="shared" si="0"/>
        <v>243.47928994082841</v>
      </c>
    </row>
    <row r="22" spans="1:5" ht="15" thickBot="1" x14ac:dyDescent="0.4">
      <c r="A22" s="36" t="s">
        <v>36</v>
      </c>
      <c r="B22" s="26" t="s">
        <v>18</v>
      </c>
      <c r="C22" s="21">
        <v>5064</v>
      </c>
      <c r="D22" s="21">
        <v>24924</v>
      </c>
      <c r="E22" s="21">
        <f t="shared" si="0"/>
        <v>147.47928994082841</v>
      </c>
    </row>
    <row r="23" spans="1:5" x14ac:dyDescent="0.35">
      <c r="A23" s="33" t="s">
        <v>37</v>
      </c>
      <c r="B23" s="34" t="s">
        <v>9</v>
      </c>
      <c r="C23" s="35">
        <v>9894</v>
      </c>
      <c r="D23" s="35">
        <v>46111</v>
      </c>
      <c r="E23" s="35">
        <f t="shared" si="0"/>
        <v>272.84615384615387</v>
      </c>
    </row>
    <row r="24" spans="1:5" x14ac:dyDescent="0.35">
      <c r="A24" s="32" t="s">
        <v>37</v>
      </c>
      <c r="B24" s="30" t="s">
        <v>17</v>
      </c>
      <c r="C24" s="20">
        <v>5860</v>
      </c>
      <c r="D24" s="20">
        <v>26150</v>
      </c>
      <c r="E24" s="20">
        <f t="shared" si="0"/>
        <v>154.73372781065089</v>
      </c>
    </row>
    <row r="25" spans="1:5" ht="15" thickBot="1" x14ac:dyDescent="0.4">
      <c r="A25" s="32" t="s">
        <v>37</v>
      </c>
      <c r="B25" s="30" t="s">
        <v>18</v>
      </c>
      <c r="C25" s="20">
        <v>9496</v>
      </c>
      <c r="D25" s="20">
        <v>44342</v>
      </c>
      <c r="E25" s="20">
        <f t="shared" si="0"/>
        <v>262.37869822485209</v>
      </c>
    </row>
    <row r="26" spans="1:5" x14ac:dyDescent="0.35">
      <c r="A26" s="43" t="s">
        <v>44</v>
      </c>
      <c r="B26" s="28" t="s">
        <v>9</v>
      </c>
      <c r="C26" s="19">
        <v>5887</v>
      </c>
      <c r="D26" s="19">
        <v>29053</v>
      </c>
      <c r="E26" s="19">
        <f t="shared" si="0"/>
        <v>171.91124260355031</v>
      </c>
    </row>
    <row r="27" spans="1:5" x14ac:dyDescent="0.35">
      <c r="A27" s="33" t="s">
        <v>44</v>
      </c>
      <c r="B27" s="30" t="s">
        <v>17</v>
      </c>
      <c r="C27" s="20">
        <v>5340</v>
      </c>
      <c r="D27" s="20">
        <v>26181</v>
      </c>
      <c r="E27" s="20">
        <f t="shared" si="0"/>
        <v>154.91715976331361</v>
      </c>
    </row>
    <row r="28" spans="1:5" ht="15" thickBot="1" x14ac:dyDescent="0.4">
      <c r="A28" s="33" t="s">
        <v>44</v>
      </c>
      <c r="B28" s="30" t="s">
        <v>18</v>
      </c>
      <c r="C28" s="20">
        <v>5551</v>
      </c>
      <c r="D28" s="20">
        <v>27294</v>
      </c>
      <c r="E28" s="20">
        <f t="shared" si="0"/>
        <v>161.50295857988166</v>
      </c>
    </row>
    <row r="29" spans="1:5" x14ac:dyDescent="0.35">
      <c r="A29" s="43" t="s">
        <v>47</v>
      </c>
      <c r="B29" s="28" t="s">
        <v>19</v>
      </c>
      <c r="C29" s="19">
        <v>9006</v>
      </c>
      <c r="D29" s="19">
        <v>57100</v>
      </c>
      <c r="E29" s="19">
        <f t="shared" si="0"/>
        <v>337.86982248520712</v>
      </c>
    </row>
    <row r="30" spans="1:5" x14ac:dyDescent="0.35">
      <c r="A30" s="33" t="s">
        <v>49</v>
      </c>
      <c r="B30" s="30" t="s">
        <v>19</v>
      </c>
      <c r="C30" s="20">
        <v>6762</v>
      </c>
      <c r="D30" s="20">
        <v>42874</v>
      </c>
      <c r="E30" s="20">
        <f t="shared" si="0"/>
        <v>253.69230769230768</v>
      </c>
    </row>
    <row r="32" spans="1:5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2:E2"/>
    <mergeCell ref="A5:E5"/>
    <mergeCell ref="C4:E4"/>
    <mergeCell ref="C3:E3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1" workbookViewId="0">
      <selection activeCell="A36" sqref="A36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5" ht="23.5" x14ac:dyDescent="0.55000000000000004">
      <c r="A1" s="56" t="s">
        <v>33</v>
      </c>
      <c r="B1" s="56"/>
      <c r="C1" s="56"/>
      <c r="D1" s="56"/>
      <c r="E1" s="56"/>
    </row>
    <row r="2" spans="1:5" x14ac:dyDescent="0.35">
      <c r="A2" s="52" t="s">
        <v>22</v>
      </c>
      <c r="B2" s="52"/>
      <c r="C2" s="52"/>
      <c r="D2" s="52"/>
      <c r="E2" s="52"/>
    </row>
    <row r="3" spans="1:5" x14ac:dyDescent="0.35">
      <c r="A3" s="2" t="s">
        <v>14</v>
      </c>
      <c r="B3" s="5">
        <v>13</v>
      </c>
      <c r="C3" s="53" t="s">
        <v>25</v>
      </c>
      <c r="D3" s="54"/>
      <c r="E3" s="55"/>
    </row>
    <row r="4" spans="1:5" x14ac:dyDescent="0.35">
      <c r="A4" s="2" t="s">
        <v>24</v>
      </c>
      <c r="B4" s="17">
        <f>B3*0.93</f>
        <v>12.09</v>
      </c>
      <c r="C4" s="53" t="s">
        <v>0</v>
      </c>
      <c r="D4" s="54"/>
      <c r="E4" s="55"/>
    </row>
    <row r="5" spans="1:5" x14ac:dyDescent="0.35">
      <c r="A5" s="57" t="s">
        <v>6</v>
      </c>
      <c r="B5" s="58"/>
      <c r="C5" s="58"/>
      <c r="D5" s="58"/>
      <c r="E5" s="58"/>
    </row>
    <row r="6" spans="1:5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5" ht="15" thickBot="1" x14ac:dyDescent="0.4">
      <c r="A7" s="13" t="s">
        <v>4</v>
      </c>
      <c r="B7" s="14" t="s">
        <v>15</v>
      </c>
      <c r="C7" s="15">
        <v>14437</v>
      </c>
      <c r="D7" s="15">
        <v>41471</v>
      </c>
      <c r="E7" s="18">
        <f>D7/($B$3^2)</f>
        <v>245.39053254437869</v>
      </c>
    </row>
    <row r="8" spans="1:5" ht="15" thickBot="1" x14ac:dyDescent="0.4">
      <c r="A8" s="13" t="s">
        <v>7</v>
      </c>
      <c r="B8" s="14" t="s">
        <v>16</v>
      </c>
      <c r="C8" s="15">
        <f>C7*0.56</f>
        <v>8084.7200000000012</v>
      </c>
      <c r="D8" s="15">
        <f>D7*0.56</f>
        <v>23223.760000000002</v>
      </c>
      <c r="E8" s="18">
        <f t="shared" ref="E8:E30" si="0">D8/($B$3^2)</f>
        <v>137.41869822485208</v>
      </c>
    </row>
    <row r="9" spans="1:5" x14ac:dyDescent="0.35">
      <c r="A9" s="6" t="s">
        <v>8</v>
      </c>
      <c r="B9" s="7" t="s">
        <v>9</v>
      </c>
      <c r="C9" s="8">
        <v>3760</v>
      </c>
      <c r="D9" s="8">
        <v>8490</v>
      </c>
      <c r="E9" s="19">
        <f t="shared" si="0"/>
        <v>50.236686390532547</v>
      </c>
    </row>
    <row r="10" spans="1:5" x14ac:dyDescent="0.35">
      <c r="A10" s="9" t="s">
        <v>8</v>
      </c>
      <c r="B10" s="3" t="s">
        <v>17</v>
      </c>
      <c r="C10" s="4">
        <f>C9*0.74</f>
        <v>2782.4</v>
      </c>
      <c r="D10" s="4">
        <f>D9*0.74</f>
        <v>6282.6</v>
      </c>
      <c r="E10" s="20">
        <f t="shared" si="0"/>
        <v>37.175147928994086</v>
      </c>
    </row>
    <row r="11" spans="1:5" ht="15" thickBot="1" x14ac:dyDescent="0.4">
      <c r="A11" s="10" t="s">
        <v>8</v>
      </c>
      <c r="B11" s="11" t="s">
        <v>18</v>
      </c>
      <c r="C11" s="12">
        <f>C9*0.62</f>
        <v>2331.1999999999998</v>
      </c>
      <c r="D11" s="12">
        <f>D9*0.62</f>
        <v>5263.8</v>
      </c>
      <c r="E11" s="21">
        <f t="shared" si="0"/>
        <v>31.146745562130178</v>
      </c>
    </row>
    <row r="12" spans="1:5" x14ac:dyDescent="0.35">
      <c r="A12" s="6" t="s">
        <v>10</v>
      </c>
      <c r="B12" s="7" t="s">
        <v>9</v>
      </c>
      <c r="C12" s="8">
        <v>5521</v>
      </c>
      <c r="D12" s="8">
        <v>12369</v>
      </c>
      <c r="E12" s="19">
        <f t="shared" si="0"/>
        <v>73.189349112426029</v>
      </c>
    </row>
    <row r="13" spans="1:5" x14ac:dyDescent="0.35">
      <c r="A13" s="9" t="s">
        <v>10</v>
      </c>
      <c r="B13" s="3" t="s">
        <v>17</v>
      </c>
      <c r="C13" s="4">
        <v>5327</v>
      </c>
      <c r="D13" s="4">
        <v>12013</v>
      </c>
      <c r="E13" s="20">
        <f t="shared" si="0"/>
        <v>71.082840236686394</v>
      </c>
    </row>
    <row r="14" spans="1:5" ht="15" thickBot="1" x14ac:dyDescent="0.4">
      <c r="A14" s="10" t="s">
        <v>10</v>
      </c>
      <c r="B14" s="11" t="s">
        <v>18</v>
      </c>
      <c r="C14" s="12">
        <v>4540</v>
      </c>
      <c r="D14" s="12">
        <v>10262</v>
      </c>
      <c r="E14" s="21">
        <f t="shared" si="0"/>
        <v>60.721893491124263</v>
      </c>
    </row>
    <row r="15" spans="1:5" ht="15" thickBot="1" x14ac:dyDescent="0.4">
      <c r="A15" s="13" t="s">
        <v>11</v>
      </c>
      <c r="B15" s="14" t="s">
        <v>19</v>
      </c>
      <c r="C15" s="15">
        <v>5360</v>
      </c>
      <c r="D15" s="15">
        <v>11700</v>
      </c>
      <c r="E15" s="18">
        <f t="shared" si="0"/>
        <v>69.230769230769226</v>
      </c>
    </row>
    <row r="16" spans="1:5" ht="15" thickBot="1" x14ac:dyDescent="0.4">
      <c r="A16" s="13" t="s">
        <v>12</v>
      </c>
      <c r="B16" s="14" t="s">
        <v>18</v>
      </c>
      <c r="C16" s="15">
        <v>6390</v>
      </c>
      <c r="D16" s="15">
        <v>13700</v>
      </c>
      <c r="E16" s="18">
        <f t="shared" si="0"/>
        <v>81.065088757396452</v>
      </c>
    </row>
    <row r="17" spans="1:5" x14ac:dyDescent="0.35">
      <c r="A17" s="6" t="s">
        <v>13</v>
      </c>
      <c r="B17" s="7" t="s">
        <v>9</v>
      </c>
      <c r="C17" s="8">
        <v>6024</v>
      </c>
      <c r="D17" s="8">
        <v>13603</v>
      </c>
      <c r="E17" s="19">
        <f t="shared" si="0"/>
        <v>80.491124260355036</v>
      </c>
    </row>
    <row r="18" spans="1:5" x14ac:dyDescent="0.35">
      <c r="A18" s="9" t="s">
        <v>13</v>
      </c>
      <c r="B18" s="3" t="s">
        <v>17</v>
      </c>
      <c r="C18" s="4">
        <v>5573</v>
      </c>
      <c r="D18" s="4">
        <v>12586</v>
      </c>
      <c r="E18" s="20">
        <f t="shared" si="0"/>
        <v>74.473372781065095</v>
      </c>
    </row>
    <row r="19" spans="1:5" ht="15" thickBot="1" x14ac:dyDescent="0.4">
      <c r="A19" s="10" t="s">
        <v>13</v>
      </c>
      <c r="B19" s="11" t="s">
        <v>18</v>
      </c>
      <c r="C19" s="12">
        <v>3535</v>
      </c>
      <c r="D19" s="12">
        <v>7982</v>
      </c>
      <c r="E19" s="21">
        <f t="shared" si="0"/>
        <v>47.230769230769234</v>
      </c>
    </row>
    <row r="20" spans="1:5" x14ac:dyDescent="0.35">
      <c r="A20" s="33" t="s">
        <v>36</v>
      </c>
      <c r="B20" s="34" t="s">
        <v>9</v>
      </c>
      <c r="C20" s="35">
        <v>8800</v>
      </c>
      <c r="D20" s="35">
        <v>21664</v>
      </c>
      <c r="E20" s="35">
        <f t="shared" si="0"/>
        <v>128.18934911242604</v>
      </c>
    </row>
    <row r="21" spans="1:5" x14ac:dyDescent="0.35">
      <c r="A21" s="32" t="s">
        <v>36</v>
      </c>
      <c r="B21" s="30" t="s">
        <v>17</v>
      </c>
      <c r="C21" s="20">
        <v>8496</v>
      </c>
      <c r="D21" s="20">
        <v>20914</v>
      </c>
      <c r="E21" s="20">
        <f t="shared" si="0"/>
        <v>123.75147928994083</v>
      </c>
    </row>
    <row r="22" spans="1:5" ht="15" thickBot="1" x14ac:dyDescent="0.4">
      <c r="A22" s="36" t="s">
        <v>36</v>
      </c>
      <c r="B22" s="26" t="s">
        <v>18</v>
      </c>
      <c r="C22" s="21">
        <v>5130</v>
      </c>
      <c r="D22" s="21">
        <v>12668</v>
      </c>
      <c r="E22" s="21">
        <f t="shared" si="0"/>
        <v>74.958579881656803</v>
      </c>
    </row>
    <row r="23" spans="1:5" x14ac:dyDescent="0.35">
      <c r="A23" s="33" t="s">
        <v>37</v>
      </c>
      <c r="B23" s="34" t="s">
        <v>9</v>
      </c>
      <c r="C23" s="35">
        <v>9960</v>
      </c>
      <c r="D23" s="35">
        <v>22808</v>
      </c>
      <c r="E23" s="35">
        <f t="shared" si="0"/>
        <v>134.95857988165682</v>
      </c>
    </row>
    <row r="24" spans="1:5" x14ac:dyDescent="0.35">
      <c r="A24" s="32" t="s">
        <v>37</v>
      </c>
      <c r="B24" s="30" t="s">
        <v>17</v>
      </c>
      <c r="C24" s="20">
        <v>5899</v>
      </c>
      <c r="D24" s="20">
        <v>12935</v>
      </c>
      <c r="E24" s="20">
        <f t="shared" si="0"/>
        <v>76.538461538461533</v>
      </c>
    </row>
    <row r="25" spans="1:5" ht="15" thickBot="1" x14ac:dyDescent="0.4">
      <c r="A25" s="32" t="s">
        <v>37</v>
      </c>
      <c r="B25" s="30" t="s">
        <v>18</v>
      </c>
      <c r="C25" s="20">
        <v>9559</v>
      </c>
      <c r="D25" s="20">
        <v>21933</v>
      </c>
      <c r="E25" s="20">
        <f t="shared" si="0"/>
        <v>129.7810650887574</v>
      </c>
    </row>
    <row r="26" spans="1:5" x14ac:dyDescent="0.35">
      <c r="A26" s="43" t="s">
        <v>44</v>
      </c>
      <c r="B26" s="28" t="s">
        <v>9</v>
      </c>
      <c r="C26" s="19">
        <v>5926</v>
      </c>
      <c r="D26" s="19">
        <v>14370</v>
      </c>
      <c r="E26" s="19">
        <f t="shared" si="0"/>
        <v>85.029585798816569</v>
      </c>
    </row>
    <row r="27" spans="1:5" x14ac:dyDescent="0.35">
      <c r="A27" s="33" t="s">
        <v>44</v>
      </c>
      <c r="B27" s="30" t="s">
        <v>17</v>
      </c>
      <c r="C27" s="20">
        <v>5375</v>
      </c>
      <c r="D27" s="20">
        <v>12950</v>
      </c>
      <c r="E27" s="20">
        <f t="shared" si="0"/>
        <v>76.627218934911241</v>
      </c>
    </row>
    <row r="28" spans="1:5" ht="15" thickBot="1" x14ac:dyDescent="0.4">
      <c r="A28" s="33" t="s">
        <v>44</v>
      </c>
      <c r="B28" s="30" t="s">
        <v>18</v>
      </c>
      <c r="C28" s="20">
        <v>5588</v>
      </c>
      <c r="D28" s="20">
        <v>13501</v>
      </c>
      <c r="E28" s="20">
        <f t="shared" si="0"/>
        <v>79.887573964497037</v>
      </c>
    </row>
    <row r="29" spans="1:5" x14ac:dyDescent="0.35">
      <c r="A29" s="43" t="s">
        <v>47</v>
      </c>
      <c r="B29" s="28" t="s">
        <v>19</v>
      </c>
      <c r="C29" s="19">
        <v>8446</v>
      </c>
      <c r="D29" s="19">
        <v>23460</v>
      </c>
      <c r="E29" s="19">
        <f t="shared" si="0"/>
        <v>138.81656804733728</v>
      </c>
    </row>
    <row r="30" spans="1:5" x14ac:dyDescent="0.35">
      <c r="A30" s="33" t="s">
        <v>49</v>
      </c>
      <c r="B30" s="30" t="s">
        <v>19</v>
      </c>
      <c r="C30" s="20">
        <v>6341</v>
      </c>
      <c r="D30" s="20">
        <v>17615</v>
      </c>
      <c r="E30" s="20">
        <f t="shared" si="0"/>
        <v>104.23076923076923</v>
      </c>
    </row>
    <row r="32" spans="1:5" x14ac:dyDescent="0.35">
      <c r="A32" s="1" t="s">
        <v>20</v>
      </c>
      <c r="B32" s="1"/>
    </row>
    <row r="33" spans="1:5" x14ac:dyDescent="0.35">
      <c r="A33" t="s">
        <v>23</v>
      </c>
    </row>
    <row r="34" spans="1:5" x14ac:dyDescent="0.35">
      <c r="A34" t="s">
        <v>45</v>
      </c>
    </row>
    <row r="36" spans="1:5" x14ac:dyDescent="0.35">
      <c r="A36" s="37" t="str">
        <f>'5°'!$A$35</f>
        <v>This document was updated on August 22nd, 2017</v>
      </c>
    </row>
    <row r="45" spans="1:5" x14ac:dyDescent="0.35">
      <c r="E45" t="s">
        <v>0</v>
      </c>
    </row>
  </sheetData>
  <mergeCells count="5">
    <mergeCell ref="A2:E2"/>
    <mergeCell ref="A5:E5"/>
    <mergeCell ref="C4:E4"/>
    <mergeCell ref="C3:E3"/>
    <mergeCell ref="A1:E1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1" workbookViewId="0">
      <selection activeCell="A35" sqref="A35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5" ht="23.5" x14ac:dyDescent="0.55000000000000004">
      <c r="A1" s="56" t="s">
        <v>34</v>
      </c>
      <c r="B1" s="56"/>
      <c r="C1" s="56"/>
      <c r="D1" s="56"/>
      <c r="E1" s="56"/>
    </row>
    <row r="2" spans="1:5" x14ac:dyDescent="0.35">
      <c r="A2" s="52" t="s">
        <v>22</v>
      </c>
      <c r="B2" s="52"/>
      <c r="C2" s="52"/>
      <c r="D2" s="52"/>
      <c r="E2" s="52"/>
    </row>
    <row r="3" spans="1:5" x14ac:dyDescent="0.35">
      <c r="A3" s="2" t="s">
        <v>14</v>
      </c>
      <c r="B3" s="5">
        <v>10</v>
      </c>
      <c r="C3" s="53" t="s">
        <v>25</v>
      </c>
      <c r="D3" s="54"/>
      <c r="E3" s="55"/>
    </row>
    <row r="4" spans="1:5" x14ac:dyDescent="0.35">
      <c r="A4" s="2" t="s">
        <v>24</v>
      </c>
      <c r="B4" s="17">
        <f>B3*1.4</f>
        <v>14</v>
      </c>
      <c r="C4" s="53" t="s">
        <v>0</v>
      </c>
      <c r="D4" s="54"/>
      <c r="E4" s="55"/>
    </row>
    <row r="5" spans="1:5" x14ac:dyDescent="0.35">
      <c r="A5" s="52" t="s">
        <v>6</v>
      </c>
      <c r="B5" s="52"/>
      <c r="C5" s="52"/>
      <c r="D5" s="52"/>
      <c r="E5" s="52"/>
    </row>
    <row r="6" spans="1:5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5" ht="15" thickBot="1" x14ac:dyDescent="0.4">
      <c r="A7" s="13" t="s">
        <v>4</v>
      </c>
      <c r="B7" s="14" t="s">
        <v>15</v>
      </c>
      <c r="C7" s="15">
        <v>16130</v>
      </c>
      <c r="D7" s="15">
        <v>22270</v>
      </c>
      <c r="E7" s="18">
        <f>D7/($B$3^2)</f>
        <v>222.7</v>
      </c>
    </row>
    <row r="8" spans="1:5" ht="15" thickBot="1" x14ac:dyDescent="0.4">
      <c r="A8" s="13" t="s">
        <v>7</v>
      </c>
      <c r="B8" s="14" t="s">
        <v>16</v>
      </c>
      <c r="C8" s="15">
        <f>C7*0.56</f>
        <v>9032.8000000000011</v>
      </c>
      <c r="D8" s="15">
        <f>D7*0.56</f>
        <v>12471.2</v>
      </c>
      <c r="E8" s="18">
        <f t="shared" ref="E8:E30" si="0">D8/($B$3^2)</f>
        <v>124.712</v>
      </c>
    </row>
    <row r="9" spans="1:5" x14ac:dyDescent="0.35">
      <c r="A9" s="6" t="s">
        <v>8</v>
      </c>
      <c r="B9" s="7" t="s">
        <v>9</v>
      </c>
      <c r="C9" s="8">
        <v>4030</v>
      </c>
      <c r="D9" s="8">
        <v>5120</v>
      </c>
      <c r="E9" s="19">
        <f t="shared" si="0"/>
        <v>51.2</v>
      </c>
    </row>
    <row r="10" spans="1:5" x14ac:dyDescent="0.35">
      <c r="A10" s="9" t="s">
        <v>8</v>
      </c>
      <c r="B10" s="3" t="s">
        <v>17</v>
      </c>
      <c r="C10" s="4">
        <f>C9*0.74</f>
        <v>2982.2</v>
      </c>
      <c r="D10" s="4">
        <f>D9*0.74</f>
        <v>3788.8</v>
      </c>
      <c r="E10" s="20">
        <f t="shared" si="0"/>
        <v>37.888000000000005</v>
      </c>
    </row>
    <row r="11" spans="1:5" ht="15" thickBot="1" x14ac:dyDescent="0.4">
      <c r="A11" s="10" t="s">
        <v>8</v>
      </c>
      <c r="B11" s="11" t="s">
        <v>18</v>
      </c>
      <c r="C11" s="12">
        <f>C9*0.62</f>
        <v>2498.6</v>
      </c>
      <c r="D11" s="12">
        <f>D9*0.62</f>
        <v>3174.4</v>
      </c>
      <c r="E11" s="21">
        <f t="shared" si="0"/>
        <v>31.744</v>
      </c>
    </row>
    <row r="12" spans="1:5" x14ac:dyDescent="0.35">
      <c r="A12" s="6" t="s">
        <v>10</v>
      </c>
      <c r="B12" s="7" t="s">
        <v>9</v>
      </c>
      <c r="C12" s="8">
        <v>5868</v>
      </c>
      <c r="D12" s="8">
        <v>7552</v>
      </c>
      <c r="E12" s="19">
        <f t="shared" si="0"/>
        <v>75.52</v>
      </c>
    </row>
    <row r="13" spans="1:5" x14ac:dyDescent="0.35">
      <c r="A13" s="9" t="s">
        <v>10</v>
      </c>
      <c r="B13" s="3" t="s">
        <v>17</v>
      </c>
      <c r="C13" s="4">
        <v>5662</v>
      </c>
      <c r="D13" s="4">
        <v>7335</v>
      </c>
      <c r="E13" s="20">
        <f t="shared" si="0"/>
        <v>73.349999999999994</v>
      </c>
    </row>
    <row r="14" spans="1:5" ht="15" thickBot="1" x14ac:dyDescent="0.4">
      <c r="A14" s="10" t="s">
        <v>10</v>
      </c>
      <c r="B14" s="11" t="s">
        <v>18</v>
      </c>
      <c r="C14" s="12">
        <v>4825</v>
      </c>
      <c r="D14" s="12">
        <v>6266</v>
      </c>
      <c r="E14" s="21">
        <f t="shared" si="0"/>
        <v>62.66</v>
      </c>
    </row>
    <row r="15" spans="1:5" ht="15" thickBot="1" x14ac:dyDescent="0.4">
      <c r="A15" s="13" t="s">
        <v>11</v>
      </c>
      <c r="B15" s="14" t="s">
        <v>19</v>
      </c>
      <c r="C15" s="15">
        <v>5830</v>
      </c>
      <c r="D15" s="15">
        <v>7200</v>
      </c>
      <c r="E15" s="18">
        <f t="shared" si="0"/>
        <v>72</v>
      </c>
    </row>
    <row r="16" spans="1:5" ht="15" thickBot="1" x14ac:dyDescent="0.4">
      <c r="A16" s="13" t="s">
        <v>12</v>
      </c>
      <c r="B16" s="14" t="s">
        <v>18</v>
      </c>
      <c r="C16" s="15">
        <v>6920</v>
      </c>
      <c r="D16" s="15">
        <v>8590</v>
      </c>
      <c r="E16" s="18">
        <f t="shared" si="0"/>
        <v>85.9</v>
      </c>
    </row>
    <row r="17" spans="1:5" x14ac:dyDescent="0.35">
      <c r="A17" s="6" t="s">
        <v>13</v>
      </c>
      <c r="B17" s="7" t="s">
        <v>9</v>
      </c>
      <c r="C17" s="8">
        <v>6402</v>
      </c>
      <c r="D17" s="8">
        <v>8306</v>
      </c>
      <c r="E17" s="19">
        <f t="shared" si="0"/>
        <v>83.06</v>
      </c>
    </row>
    <row r="18" spans="1:5" x14ac:dyDescent="0.35">
      <c r="A18" s="9" t="s">
        <v>13</v>
      </c>
      <c r="B18" s="3" t="s">
        <v>17</v>
      </c>
      <c r="C18" s="4">
        <v>5923</v>
      </c>
      <c r="D18" s="4">
        <v>7685</v>
      </c>
      <c r="E18" s="20">
        <f t="shared" si="0"/>
        <v>76.849999999999994</v>
      </c>
    </row>
    <row r="19" spans="1:5" ht="15" thickBot="1" x14ac:dyDescent="0.4">
      <c r="A19" s="10" t="s">
        <v>13</v>
      </c>
      <c r="B19" s="11" t="s">
        <v>18</v>
      </c>
      <c r="C19" s="12">
        <v>3756</v>
      </c>
      <c r="D19" s="12">
        <v>4874</v>
      </c>
      <c r="E19" s="21">
        <f t="shared" si="0"/>
        <v>48.74</v>
      </c>
    </row>
    <row r="20" spans="1:5" x14ac:dyDescent="0.35">
      <c r="A20" s="33" t="s">
        <v>36</v>
      </c>
      <c r="B20" s="34" t="s">
        <v>9</v>
      </c>
      <c r="C20" s="35">
        <v>10241</v>
      </c>
      <c r="D20" s="35">
        <v>13311</v>
      </c>
      <c r="E20" s="35">
        <f t="shared" si="0"/>
        <v>133.11000000000001</v>
      </c>
    </row>
    <row r="21" spans="1:5" x14ac:dyDescent="0.35">
      <c r="A21" s="32" t="s">
        <v>36</v>
      </c>
      <c r="B21" s="30" t="s">
        <v>17</v>
      </c>
      <c r="C21" s="20">
        <v>9888</v>
      </c>
      <c r="D21" s="20">
        <v>12850</v>
      </c>
      <c r="E21" s="20">
        <f t="shared" si="0"/>
        <v>128.5</v>
      </c>
    </row>
    <row r="22" spans="1:5" ht="15" thickBot="1" x14ac:dyDescent="0.4">
      <c r="A22" s="36" t="s">
        <v>36</v>
      </c>
      <c r="B22" s="26" t="s">
        <v>18</v>
      </c>
      <c r="C22" s="21">
        <v>5970</v>
      </c>
      <c r="D22" s="21">
        <v>7784</v>
      </c>
      <c r="E22" s="21">
        <f t="shared" si="0"/>
        <v>77.84</v>
      </c>
    </row>
    <row r="23" spans="1:5" x14ac:dyDescent="0.35">
      <c r="A23" s="33" t="s">
        <v>37</v>
      </c>
      <c r="B23" s="34" t="s">
        <v>9</v>
      </c>
      <c r="C23" s="35">
        <v>11665</v>
      </c>
      <c r="D23" s="35">
        <v>14292</v>
      </c>
      <c r="E23" s="35">
        <f t="shared" si="0"/>
        <v>142.91999999999999</v>
      </c>
    </row>
    <row r="24" spans="1:5" x14ac:dyDescent="0.35">
      <c r="A24" s="32" t="s">
        <v>37</v>
      </c>
      <c r="B24" s="30" t="s">
        <v>17</v>
      </c>
      <c r="C24" s="20">
        <v>6909</v>
      </c>
      <c r="D24" s="20">
        <v>8105</v>
      </c>
      <c r="E24" s="20">
        <f t="shared" si="0"/>
        <v>81.05</v>
      </c>
    </row>
    <row r="25" spans="1:5" ht="15" thickBot="1" x14ac:dyDescent="0.4">
      <c r="A25" s="32" t="s">
        <v>37</v>
      </c>
      <c r="B25" s="30" t="s">
        <v>18</v>
      </c>
      <c r="C25" s="20">
        <v>11195</v>
      </c>
      <c r="D25" s="20">
        <v>13744</v>
      </c>
      <c r="E25" s="20">
        <f t="shared" si="0"/>
        <v>137.44</v>
      </c>
    </row>
    <row r="26" spans="1:5" x14ac:dyDescent="0.35">
      <c r="A26" s="43" t="s">
        <v>44</v>
      </c>
      <c r="B26" s="28" t="s">
        <v>9</v>
      </c>
      <c r="C26" s="19">
        <v>6940</v>
      </c>
      <c r="D26" s="19">
        <v>9005</v>
      </c>
      <c r="E26" s="19">
        <f t="shared" si="0"/>
        <v>90.05</v>
      </c>
    </row>
    <row r="27" spans="1:5" x14ac:dyDescent="0.35">
      <c r="A27" s="33" t="s">
        <v>44</v>
      </c>
      <c r="B27" s="30" t="s">
        <v>17</v>
      </c>
      <c r="C27" s="20">
        <v>6296</v>
      </c>
      <c r="D27" s="20">
        <v>8115</v>
      </c>
      <c r="E27" s="20">
        <f t="shared" si="0"/>
        <v>81.150000000000006</v>
      </c>
    </row>
    <row r="28" spans="1:5" ht="15" thickBot="1" x14ac:dyDescent="0.4">
      <c r="A28" s="33" t="s">
        <v>44</v>
      </c>
      <c r="B28" s="30" t="s">
        <v>18</v>
      </c>
      <c r="C28" s="20">
        <v>6544</v>
      </c>
      <c r="D28" s="20">
        <v>8460</v>
      </c>
      <c r="E28" s="20">
        <f t="shared" si="0"/>
        <v>84.6</v>
      </c>
    </row>
    <row r="29" spans="1:5" x14ac:dyDescent="0.35">
      <c r="A29" s="43" t="s">
        <v>47</v>
      </c>
      <c r="B29" s="28" t="s">
        <v>19</v>
      </c>
      <c r="C29" s="19">
        <v>9909</v>
      </c>
      <c r="D29" s="19">
        <v>17790</v>
      </c>
      <c r="E29" s="19">
        <f t="shared" si="0"/>
        <v>177.9</v>
      </c>
    </row>
    <row r="30" spans="1:5" x14ac:dyDescent="0.35">
      <c r="A30" s="33" t="s">
        <v>49</v>
      </c>
      <c r="B30" s="30" t="s">
        <v>19</v>
      </c>
      <c r="C30" s="20">
        <v>7440</v>
      </c>
      <c r="D30" s="20">
        <v>13356</v>
      </c>
      <c r="E30" s="20">
        <f t="shared" si="0"/>
        <v>133.56</v>
      </c>
    </row>
    <row r="32" spans="1:5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2:E2"/>
    <mergeCell ref="A5:E5"/>
    <mergeCell ref="C4:E4"/>
    <mergeCell ref="C3:E3"/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2" workbookViewId="0">
      <selection activeCell="A35" sqref="A35"/>
    </sheetView>
  </sheetViews>
  <sheetFormatPr defaultRowHeight="14.5" x14ac:dyDescent="0.35"/>
  <cols>
    <col min="1" max="1" width="25.453125" bestFit="1" customWidth="1"/>
    <col min="2" max="2" width="11.1796875" bestFit="1" customWidth="1"/>
    <col min="3" max="3" width="13" bestFit="1" customWidth="1"/>
    <col min="4" max="4" width="13.453125" bestFit="1" customWidth="1"/>
    <col min="5" max="5" width="11.54296875" bestFit="1" customWidth="1"/>
  </cols>
  <sheetData>
    <row r="1" spans="1:5" ht="23.5" x14ac:dyDescent="0.55000000000000004">
      <c r="A1" s="56" t="s">
        <v>35</v>
      </c>
      <c r="B1" s="56"/>
      <c r="C1" s="56"/>
      <c r="D1" s="56"/>
      <c r="E1" s="56"/>
    </row>
    <row r="2" spans="1:5" x14ac:dyDescent="0.35">
      <c r="A2" s="52" t="s">
        <v>22</v>
      </c>
      <c r="B2" s="52"/>
      <c r="C2" s="52"/>
      <c r="D2" s="52"/>
      <c r="E2" s="52"/>
    </row>
    <row r="3" spans="1:5" x14ac:dyDescent="0.35">
      <c r="A3" s="2" t="s">
        <v>14</v>
      </c>
      <c r="B3" s="5">
        <v>10</v>
      </c>
      <c r="C3" s="53" t="s">
        <v>25</v>
      </c>
      <c r="D3" s="54"/>
      <c r="E3" s="55"/>
    </row>
    <row r="4" spans="1:5" x14ac:dyDescent="0.35">
      <c r="A4" s="2" t="s">
        <v>24</v>
      </c>
      <c r="B4" s="17">
        <f>B3*1.88</f>
        <v>18.799999999999997</v>
      </c>
      <c r="C4" s="53" t="s">
        <v>0</v>
      </c>
      <c r="D4" s="54"/>
      <c r="E4" s="55"/>
    </row>
    <row r="5" spans="1:5" x14ac:dyDescent="0.35">
      <c r="A5" s="52" t="s">
        <v>6</v>
      </c>
      <c r="B5" s="52"/>
      <c r="C5" s="59"/>
      <c r="D5" s="59"/>
      <c r="E5" s="59"/>
    </row>
    <row r="6" spans="1:5" ht="15" thickBot="1" x14ac:dyDescent="0.4">
      <c r="A6" s="16" t="s">
        <v>1</v>
      </c>
      <c r="B6" s="16" t="s">
        <v>21</v>
      </c>
      <c r="C6" s="16" t="s">
        <v>3</v>
      </c>
      <c r="D6" s="16" t="s">
        <v>2</v>
      </c>
      <c r="E6" s="16" t="s">
        <v>5</v>
      </c>
    </row>
    <row r="7" spans="1:5" ht="15" thickBot="1" x14ac:dyDescent="0.4">
      <c r="A7" s="22" t="s">
        <v>4</v>
      </c>
      <c r="B7" s="23" t="s">
        <v>15</v>
      </c>
      <c r="C7" s="18">
        <v>13205</v>
      </c>
      <c r="D7" s="18">
        <v>11330</v>
      </c>
      <c r="E7" s="18">
        <f>D7/($B$3^2)</f>
        <v>113.3</v>
      </c>
    </row>
    <row r="8" spans="1:5" ht="15" thickBot="1" x14ac:dyDescent="0.4">
      <c r="A8" s="22" t="s">
        <v>7</v>
      </c>
      <c r="B8" s="23" t="s">
        <v>16</v>
      </c>
      <c r="C8" s="18">
        <f>C7*0.56</f>
        <v>7394.8000000000011</v>
      </c>
      <c r="D8" s="24">
        <f>D7*0.56</f>
        <v>6344.8</v>
      </c>
      <c r="E8" s="18">
        <f t="shared" ref="E8:E30" si="0">D8/($B$3^2)</f>
        <v>63.448</v>
      </c>
    </row>
    <row r="9" spans="1:5" x14ac:dyDescent="0.35">
      <c r="A9" s="27" t="s">
        <v>8</v>
      </c>
      <c r="B9" s="28" t="s">
        <v>9</v>
      </c>
      <c r="C9" s="19">
        <v>3900</v>
      </c>
      <c r="D9" s="19">
        <v>3780</v>
      </c>
      <c r="E9" s="19">
        <f t="shared" si="0"/>
        <v>37.799999999999997</v>
      </c>
    </row>
    <row r="10" spans="1:5" x14ac:dyDescent="0.35">
      <c r="A10" s="29" t="s">
        <v>8</v>
      </c>
      <c r="B10" s="30" t="s">
        <v>17</v>
      </c>
      <c r="C10" s="20">
        <f>C9*0.74</f>
        <v>2886</v>
      </c>
      <c r="D10" s="20">
        <f>D9*0.74</f>
        <v>2797.2</v>
      </c>
      <c r="E10" s="20">
        <f t="shared" si="0"/>
        <v>27.971999999999998</v>
      </c>
    </row>
    <row r="11" spans="1:5" ht="15" thickBot="1" x14ac:dyDescent="0.4">
      <c r="A11" s="25" t="s">
        <v>8</v>
      </c>
      <c r="B11" s="26" t="s">
        <v>18</v>
      </c>
      <c r="C11" s="21">
        <f>C9*0.62</f>
        <v>2418</v>
      </c>
      <c r="D11" s="21">
        <f>D9*0.62</f>
        <v>2343.6</v>
      </c>
      <c r="E11" s="21">
        <f t="shared" si="0"/>
        <v>23.436</v>
      </c>
    </row>
    <row r="12" spans="1:5" x14ac:dyDescent="0.35">
      <c r="A12" s="27" t="s">
        <v>10</v>
      </c>
      <c r="B12" s="28" t="s">
        <v>9</v>
      </c>
      <c r="C12" s="19">
        <v>5640</v>
      </c>
      <c r="D12" s="19">
        <v>5446</v>
      </c>
      <c r="E12" s="19">
        <f t="shared" si="0"/>
        <v>54.46</v>
      </c>
    </row>
    <row r="13" spans="1:5" x14ac:dyDescent="0.35">
      <c r="A13" s="29" t="s">
        <v>10</v>
      </c>
      <c r="B13" s="30" t="s">
        <v>17</v>
      </c>
      <c r="C13" s="20">
        <v>5442</v>
      </c>
      <c r="D13" s="20">
        <v>5289</v>
      </c>
      <c r="E13" s="20">
        <f t="shared" si="0"/>
        <v>52.89</v>
      </c>
    </row>
    <row r="14" spans="1:5" ht="15" thickBot="1" x14ac:dyDescent="0.4">
      <c r="A14" s="25" t="s">
        <v>10</v>
      </c>
      <c r="B14" s="26" t="s">
        <v>18</v>
      </c>
      <c r="C14" s="21">
        <v>4638</v>
      </c>
      <c r="D14" s="21">
        <v>4518</v>
      </c>
      <c r="E14" s="21">
        <f t="shared" si="0"/>
        <v>45.18</v>
      </c>
    </row>
    <row r="15" spans="1:5" ht="15" thickBot="1" x14ac:dyDescent="0.4">
      <c r="A15" s="22" t="s">
        <v>11</v>
      </c>
      <c r="B15" s="23" t="s">
        <v>19</v>
      </c>
      <c r="C15" s="18">
        <v>5640</v>
      </c>
      <c r="D15" s="18">
        <v>5360</v>
      </c>
      <c r="E15" s="18">
        <f t="shared" si="0"/>
        <v>53.6</v>
      </c>
    </row>
    <row r="16" spans="1:5" ht="15" thickBot="1" x14ac:dyDescent="0.4">
      <c r="A16" s="22" t="s">
        <v>12</v>
      </c>
      <c r="B16" s="23" t="s">
        <v>18</v>
      </c>
      <c r="C16" s="18">
        <v>6710</v>
      </c>
      <c r="D16" s="18">
        <v>6350</v>
      </c>
      <c r="E16" s="18">
        <f t="shared" si="0"/>
        <v>63.5</v>
      </c>
    </row>
    <row r="17" spans="1:5" x14ac:dyDescent="0.35">
      <c r="A17" s="27" t="s">
        <v>13</v>
      </c>
      <c r="B17" s="28" t="s">
        <v>9</v>
      </c>
      <c r="C17" s="19">
        <v>6154</v>
      </c>
      <c r="D17" s="19">
        <v>5989</v>
      </c>
      <c r="E17" s="19">
        <f t="shared" si="0"/>
        <v>59.89</v>
      </c>
    </row>
    <row r="18" spans="1:5" x14ac:dyDescent="0.35">
      <c r="A18" s="29" t="s">
        <v>13</v>
      </c>
      <c r="B18" s="30" t="s">
        <v>17</v>
      </c>
      <c r="C18" s="20">
        <v>5693</v>
      </c>
      <c r="D18" s="20">
        <v>5541</v>
      </c>
      <c r="E18" s="20">
        <f t="shared" si="0"/>
        <v>55.41</v>
      </c>
    </row>
    <row r="19" spans="1:5" ht="15" thickBot="1" x14ac:dyDescent="0.4">
      <c r="A19" s="25" t="s">
        <v>13</v>
      </c>
      <c r="B19" s="26" t="s">
        <v>18</v>
      </c>
      <c r="C19" s="21">
        <v>3611</v>
      </c>
      <c r="D19" s="21">
        <v>3514</v>
      </c>
      <c r="E19" s="21">
        <f t="shared" si="0"/>
        <v>35.14</v>
      </c>
    </row>
    <row r="20" spans="1:5" x14ac:dyDescent="0.35">
      <c r="A20" s="33" t="s">
        <v>36</v>
      </c>
      <c r="B20" s="34" t="s">
        <v>9</v>
      </c>
      <c r="C20" s="35">
        <v>10001</v>
      </c>
      <c r="D20" s="35">
        <v>9929</v>
      </c>
      <c r="E20" s="35">
        <f t="shared" si="0"/>
        <v>99.29</v>
      </c>
    </row>
    <row r="21" spans="1:5" x14ac:dyDescent="0.35">
      <c r="A21" s="32" t="s">
        <v>36</v>
      </c>
      <c r="B21" s="30" t="s">
        <v>17</v>
      </c>
      <c r="C21" s="20">
        <v>9656</v>
      </c>
      <c r="D21" s="20">
        <v>9585</v>
      </c>
      <c r="E21" s="20">
        <f t="shared" si="0"/>
        <v>95.85</v>
      </c>
    </row>
    <row r="22" spans="1:5" ht="15" thickBot="1" x14ac:dyDescent="0.4">
      <c r="A22" s="36" t="s">
        <v>36</v>
      </c>
      <c r="B22" s="26" t="s">
        <v>18</v>
      </c>
      <c r="C22" s="21">
        <v>5830</v>
      </c>
      <c r="D22" s="21">
        <v>5806</v>
      </c>
      <c r="E22" s="21">
        <f t="shared" si="0"/>
        <v>58.06</v>
      </c>
    </row>
    <row r="23" spans="1:5" x14ac:dyDescent="0.35">
      <c r="A23" s="33" t="s">
        <v>37</v>
      </c>
      <c r="B23" s="34" t="s">
        <v>9</v>
      </c>
      <c r="C23" s="35">
        <v>11415</v>
      </c>
      <c r="D23" s="35">
        <v>10941</v>
      </c>
      <c r="E23" s="35">
        <f t="shared" si="0"/>
        <v>109.41</v>
      </c>
    </row>
    <row r="24" spans="1:5" x14ac:dyDescent="0.35">
      <c r="A24" s="32" t="s">
        <v>37</v>
      </c>
      <c r="B24" s="30" t="s">
        <v>17</v>
      </c>
      <c r="C24" s="20">
        <v>6761</v>
      </c>
      <c r="D24" s="20">
        <v>6205</v>
      </c>
      <c r="E24" s="20">
        <f t="shared" si="0"/>
        <v>62.05</v>
      </c>
    </row>
    <row r="25" spans="1:5" ht="15" thickBot="1" x14ac:dyDescent="0.4">
      <c r="A25" s="32" t="s">
        <v>37</v>
      </c>
      <c r="B25" s="30" t="s">
        <v>18</v>
      </c>
      <c r="C25" s="20">
        <v>10956</v>
      </c>
      <c r="D25" s="20">
        <v>10522</v>
      </c>
      <c r="E25" s="20">
        <f t="shared" si="0"/>
        <v>105.22</v>
      </c>
    </row>
    <row r="26" spans="1:5" x14ac:dyDescent="0.35">
      <c r="A26" s="43" t="s">
        <v>44</v>
      </c>
      <c r="B26" s="28" t="s">
        <v>9</v>
      </c>
      <c r="C26" s="19">
        <v>3140</v>
      </c>
      <c r="D26" s="19">
        <v>6894</v>
      </c>
      <c r="E26" s="19">
        <f t="shared" si="0"/>
        <v>68.94</v>
      </c>
    </row>
    <row r="27" spans="1:5" x14ac:dyDescent="0.35">
      <c r="A27" s="33" t="s">
        <v>44</v>
      </c>
      <c r="B27" s="30" t="s">
        <v>17</v>
      </c>
      <c r="C27" s="20">
        <v>2859</v>
      </c>
      <c r="D27" s="20">
        <v>6212</v>
      </c>
      <c r="E27" s="20">
        <f t="shared" si="0"/>
        <v>62.12</v>
      </c>
    </row>
    <row r="28" spans="1:5" ht="15" thickBot="1" x14ac:dyDescent="0.4">
      <c r="A28" s="33" t="s">
        <v>44</v>
      </c>
      <c r="B28" s="30" t="s">
        <v>18</v>
      </c>
      <c r="C28" s="20">
        <v>2983</v>
      </c>
      <c r="D28" s="20">
        <v>6476</v>
      </c>
      <c r="E28" s="20">
        <f t="shared" si="0"/>
        <v>64.760000000000005</v>
      </c>
    </row>
    <row r="29" spans="1:5" x14ac:dyDescent="0.35">
      <c r="A29" s="43" t="s">
        <v>47</v>
      </c>
      <c r="B29" s="28" t="s">
        <v>19</v>
      </c>
      <c r="C29" s="19">
        <v>9843</v>
      </c>
      <c r="D29" s="19">
        <v>12800</v>
      </c>
      <c r="E29" s="19">
        <f t="shared" si="0"/>
        <v>128</v>
      </c>
    </row>
    <row r="30" spans="1:5" x14ac:dyDescent="0.35">
      <c r="A30" s="33" t="s">
        <v>49</v>
      </c>
      <c r="B30" s="30" t="s">
        <v>19</v>
      </c>
      <c r="C30" s="20">
        <v>7440</v>
      </c>
      <c r="D30" s="20">
        <v>13356</v>
      </c>
      <c r="E30" s="20">
        <f t="shared" si="0"/>
        <v>133.56</v>
      </c>
    </row>
    <row r="32" spans="1:5" x14ac:dyDescent="0.35">
      <c r="A32" s="1" t="s">
        <v>20</v>
      </c>
      <c r="B32" s="1"/>
    </row>
    <row r="33" spans="1:1" x14ac:dyDescent="0.35">
      <c r="A33" t="s">
        <v>23</v>
      </c>
    </row>
    <row r="35" spans="1:1" x14ac:dyDescent="0.35">
      <c r="A35" s="37" t="str">
        <f>'5°'!$A$35</f>
        <v>This document was updated on August 22nd, 2017</v>
      </c>
    </row>
  </sheetData>
  <mergeCells count="5">
    <mergeCell ref="A2:E2"/>
    <mergeCell ref="A5:E5"/>
    <mergeCell ref="C4:E4"/>
    <mergeCell ref="C3:E3"/>
    <mergeCell ref="A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5°</vt:lpstr>
      <vt:lpstr>10°</vt:lpstr>
      <vt:lpstr>14°</vt:lpstr>
      <vt:lpstr>19° EDLT</vt:lpstr>
      <vt:lpstr>26° EDLT</vt:lpstr>
      <vt:lpstr>36° EDLT</vt:lpstr>
      <vt:lpstr>50° EDLT</vt:lpstr>
      <vt:lpstr>70°</vt:lpstr>
      <vt:lpstr>90°</vt:lpstr>
      <vt:lpstr>Fresnel- Spot</vt:lpstr>
      <vt:lpstr>Fresnel- Mid</vt:lpstr>
      <vt:lpstr>Fresnel- Flood</vt:lpstr>
      <vt:lpstr>15-30 Zoom Narrow</vt:lpstr>
      <vt:lpstr>15-30 Zoom Mid</vt:lpstr>
      <vt:lpstr>15-30 Zoom Wide</vt:lpstr>
      <vt:lpstr>25-50 Zoom Narrow</vt:lpstr>
      <vt:lpstr>25-50 Zoom Mid</vt:lpstr>
      <vt:lpstr>25-50 Zoom Wide</vt:lpstr>
    </vt:vector>
  </TitlesOfParts>
  <Company>Electronic Theatre Controls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Hilton</dc:creator>
  <cp:lastModifiedBy>Windows User</cp:lastModifiedBy>
  <dcterms:created xsi:type="dcterms:W3CDTF">2014-11-12T00:43:00Z</dcterms:created>
  <dcterms:modified xsi:type="dcterms:W3CDTF">2017-08-24T02:49:21Z</dcterms:modified>
</cp:coreProperties>
</file>